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7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ff1\Dropbox\Dayton\Board Reports\2016 01 Jan\"/>
    </mc:Choice>
  </mc:AlternateContent>
  <bookViews>
    <workbookView xWindow="0" yWindow="0" windowWidth="12675" windowHeight="14100" firstSheet="1" activeTab="7"/>
  </bookViews>
  <sheets>
    <sheet name="Expanded P&amp;L 6Mo" sheetId="7" r:id="rId1"/>
    <sheet name="Tithing" sheetId="8" r:id="rId2"/>
    <sheet name="Collapsed 13 Mo" sheetId="6" r:id="rId3"/>
    <sheet name="Collapsed 6 Mo" sheetId="5" r:id="rId4"/>
    <sheet name="Detailed P&amp;L" sheetId="4" r:id="rId5"/>
    <sheet name="Bookstore" sheetId="3" r:id="rId6"/>
    <sheet name="Aging AP" sheetId="2" r:id="rId7"/>
    <sheet name="Unpaid Tithing" sheetId="9" r:id="rId8"/>
    <sheet name="Balance Sheet" sheetId="1" r:id="rId9"/>
  </sheets>
  <definedNames>
    <definedName name="_xlnm.Print_Titles" localSheetId="6">'Aging AP'!$A:$B,'Aging AP'!$1:$1</definedName>
    <definedName name="_xlnm.Print_Titles" localSheetId="8">'Balance Sheet'!$A:$E,'Balance Sheet'!$1:$1</definedName>
    <definedName name="_xlnm.Print_Titles" localSheetId="5">Bookstore!$A:$F,Bookstore!$1:$1</definedName>
    <definedName name="_xlnm.Print_Titles" localSheetId="2">'Collapsed 13 Mo'!$A:$E,'Collapsed 13 Mo'!$1:$1</definedName>
    <definedName name="_xlnm.Print_Titles" localSheetId="3">'Collapsed 6 Mo'!$A:$E,'Collapsed 6 Mo'!$1:$1</definedName>
    <definedName name="_xlnm.Print_Titles" localSheetId="4">'Detailed P&amp;L'!$A:$G,'Detailed P&amp;L'!$1:$1</definedName>
    <definedName name="_xlnm.Print_Titles" localSheetId="0">'Expanded P&amp;L 6Mo'!$A:$G,'Expanded P&amp;L 6Mo'!$1:$1</definedName>
    <definedName name="QB_COLUMN_1" localSheetId="5" hidden="1">Bookstore!$G$1</definedName>
    <definedName name="QB_COLUMN_1" localSheetId="4" hidden="1">'Detailed P&amp;L'!$H$1</definedName>
    <definedName name="QB_COLUMN_17" localSheetId="5" hidden="1">Bookstore!$O$1</definedName>
    <definedName name="QB_COLUMN_17" localSheetId="4" hidden="1">'Detailed P&amp;L'!$T$1</definedName>
    <definedName name="QB_COLUMN_29" localSheetId="8" hidden="1">'Balance Sheet'!$F$1</definedName>
    <definedName name="QB_COLUMN_2921" localSheetId="2" hidden="1">'Collapsed 13 Mo'!$F$1</definedName>
    <definedName name="QB_COLUMN_2921" localSheetId="3" hidden="1">'Collapsed 6 Mo'!$F$1</definedName>
    <definedName name="QB_COLUMN_2921" localSheetId="0" hidden="1">'Expanded P&amp;L 6Mo'!$H$1</definedName>
    <definedName name="QB_COLUMN_29210" localSheetId="2" hidden="1">'Collapsed 13 Mo'!$X$1</definedName>
    <definedName name="QB_COLUMN_29211" localSheetId="2" hidden="1">'Collapsed 13 Mo'!$Z$1</definedName>
    <definedName name="QB_COLUMN_29212" localSheetId="2" hidden="1">'Collapsed 13 Mo'!$AB$1</definedName>
    <definedName name="QB_COLUMN_29213" localSheetId="2" hidden="1">'Collapsed 13 Mo'!$AD$1</definedName>
    <definedName name="QB_COLUMN_2922" localSheetId="2" hidden="1">'Collapsed 13 Mo'!$H$1</definedName>
    <definedName name="QB_COLUMN_2922" localSheetId="3" hidden="1">'Collapsed 6 Mo'!$H$1</definedName>
    <definedName name="QB_COLUMN_2922" localSheetId="0" hidden="1">'Expanded P&amp;L 6Mo'!$J$1</definedName>
    <definedName name="QB_COLUMN_2923" localSheetId="2" hidden="1">'Collapsed 13 Mo'!$J$1</definedName>
    <definedName name="QB_COLUMN_2923" localSheetId="3" hidden="1">'Collapsed 6 Mo'!$J$1</definedName>
    <definedName name="QB_COLUMN_2923" localSheetId="0" hidden="1">'Expanded P&amp;L 6Mo'!$L$1</definedName>
    <definedName name="QB_COLUMN_2924" localSheetId="2" hidden="1">'Collapsed 13 Mo'!$L$1</definedName>
    <definedName name="QB_COLUMN_2924" localSheetId="3" hidden="1">'Collapsed 6 Mo'!$L$1</definedName>
    <definedName name="QB_COLUMN_2924" localSheetId="0" hidden="1">'Expanded P&amp;L 6Mo'!$N$1</definedName>
    <definedName name="QB_COLUMN_2925" localSheetId="2" hidden="1">'Collapsed 13 Mo'!$N$1</definedName>
    <definedName name="QB_COLUMN_2925" localSheetId="3" hidden="1">'Collapsed 6 Mo'!$N$1</definedName>
    <definedName name="QB_COLUMN_2925" localSheetId="0" hidden="1">'Expanded P&amp;L 6Mo'!$P$1</definedName>
    <definedName name="QB_COLUMN_2926" localSheetId="2" hidden="1">'Collapsed 13 Mo'!$P$1</definedName>
    <definedName name="QB_COLUMN_2926" localSheetId="3" hidden="1">'Collapsed 6 Mo'!$P$1</definedName>
    <definedName name="QB_COLUMN_2926" localSheetId="0" hidden="1">'Expanded P&amp;L 6Mo'!$R$1</definedName>
    <definedName name="QB_COLUMN_2927" localSheetId="2" hidden="1">'Collapsed 13 Mo'!$R$1</definedName>
    <definedName name="QB_COLUMN_2928" localSheetId="2" hidden="1">'Collapsed 13 Mo'!$T$1</definedName>
    <definedName name="QB_COLUMN_2929" localSheetId="2" hidden="1">'Collapsed 13 Mo'!$V$1</definedName>
    <definedName name="QB_COLUMN_2930" localSheetId="2" hidden="1">'Collapsed 13 Mo'!$AF$1</definedName>
    <definedName name="QB_COLUMN_2930" localSheetId="3" hidden="1">'Collapsed 6 Mo'!$R$1</definedName>
    <definedName name="QB_COLUMN_2930" localSheetId="0" hidden="1">'Expanded P&amp;L 6Mo'!$T$1</definedName>
    <definedName name="QB_COLUMN_3" localSheetId="4" hidden="1">'Detailed P&amp;L'!$J$1</definedName>
    <definedName name="QB_COLUMN_30" localSheetId="5" hidden="1">Bookstore!$Q$1</definedName>
    <definedName name="QB_COLUMN_30" localSheetId="4" hidden="1">'Detailed P&amp;L'!$V$1</definedName>
    <definedName name="QB_COLUMN_31" localSheetId="4" hidden="1">'Detailed P&amp;L'!$X$1</definedName>
    <definedName name="QB_COLUMN_4" localSheetId="5" hidden="1">Bookstore!$I$1</definedName>
    <definedName name="QB_COLUMN_4" localSheetId="4" hidden="1">'Detailed P&amp;L'!$L$1</definedName>
    <definedName name="QB_COLUMN_5" localSheetId="5" hidden="1">Bookstore!$K$1</definedName>
    <definedName name="QB_COLUMN_5" localSheetId="4" hidden="1">'Detailed P&amp;L'!$N$1</definedName>
    <definedName name="QB_COLUMN_7" localSheetId="5" hidden="1">Bookstore!$M$1</definedName>
    <definedName name="QB_COLUMN_7" localSheetId="4" hidden="1">'Detailed P&amp;L'!$P$1</definedName>
    <definedName name="QB_COLUMN_7721" localSheetId="6" hidden="1">'Aging AP'!$C$1</definedName>
    <definedName name="QB_COLUMN_7722" localSheetId="6" hidden="1">'Aging AP'!$E$1</definedName>
    <definedName name="QB_COLUMN_7723" localSheetId="6" hidden="1">'Aging AP'!$G$1</definedName>
    <definedName name="QB_COLUMN_7724" localSheetId="6" hidden="1">'Aging AP'!$I$1</definedName>
    <definedName name="QB_COLUMN_7725" localSheetId="6" hidden="1">'Aging AP'!$K$1</definedName>
    <definedName name="QB_COLUMN_8" localSheetId="4" hidden="1">'Detailed P&amp;L'!$R$1</definedName>
    <definedName name="QB_COLUMN_8030" localSheetId="6" hidden="1">'Aging AP'!$M$1</definedName>
    <definedName name="QB_DATA_0" localSheetId="6" hidden="1">'Aging AP'!$2:$2,'Aging AP'!$3:$3,'Aging AP'!$4:$4,'Aging AP'!$5:$5,'Aging AP'!$6:$6,'Aging AP'!$7:$7,'Aging AP'!$8:$8,'Aging AP'!$9:$9,'Aging AP'!$10:$10,'Aging AP'!$11:$11,'Aging AP'!$12:$12,'Aging AP'!$13:$13,'Aging AP'!$14:$14,'Aging AP'!$15:$15,'Aging AP'!$16:$16,'Aging AP'!$17:$17</definedName>
    <definedName name="QB_DATA_0" localSheetId="8" hidden="1">'Balance Sheet'!$5:$5,'Balance Sheet'!$6:$6,'Balance Sheet'!$7:$7,'Balance Sheet'!$8:$8,'Balance Sheet'!$11:$11,'Balance Sheet'!$12:$12,'Balance Sheet'!$13:$13,'Balance Sheet'!$14:$14,'Balance Sheet'!$18:$18,'Balance Sheet'!$25:$25,'Balance Sheet'!$28:$28,'Balance Sheet'!$31:$31,'Balance Sheet'!$32:$32,'Balance Sheet'!$33:$33,'Balance Sheet'!$34:$34,'Balance Sheet'!$35:$35</definedName>
    <definedName name="QB_DATA_0" localSheetId="5" hidden="1">Bookstore!$6:$6,Bookstore!$16:$16,Bookstore!$17:$17,Bookstore!$18:$18,Bookstore!$19:$19,Bookstore!$20:$20,Bookstore!$21:$21,Bookstore!$22:$22,Bookstore!$23:$23,Bookstore!$24:$24,Bookstore!$25:$25,Bookstore!$26:$26,Bookstore!$30:$30</definedName>
    <definedName name="QB_DATA_0" localSheetId="2" hidden="1">'Collapsed 13 Mo'!$4:$4,'Collapsed 13 Mo'!$5:$5,'Collapsed 13 Mo'!$6:$6,'Collapsed 13 Mo'!$7:$7,'Collapsed 13 Mo'!$8:$8,'Collapsed 13 Mo'!$12:$12,'Collapsed 13 Mo'!$13:$13,'Collapsed 13 Mo'!$14:$14,'Collapsed 13 Mo'!$15:$15,'Collapsed 13 Mo'!$16:$16,'Collapsed 13 Mo'!$17:$17,'Collapsed 13 Mo'!$18:$18,'Collapsed 13 Mo'!$19:$19,'Collapsed 13 Mo'!$20:$20,'Collapsed 13 Mo'!$21:$21,'Collapsed 13 Mo'!$22:$22</definedName>
    <definedName name="QB_DATA_0" localSheetId="3" hidden="1">'Collapsed 6 Mo'!$4:$4,'Collapsed 6 Mo'!$5:$5,'Collapsed 6 Mo'!$6:$6,'Collapsed 6 Mo'!$7:$7,'Collapsed 6 Mo'!$8:$8,'Collapsed 6 Mo'!$12:$12,'Collapsed 6 Mo'!$13:$13,'Collapsed 6 Mo'!$14:$14,'Collapsed 6 Mo'!$15:$15,'Collapsed 6 Mo'!$16:$16,'Collapsed 6 Mo'!$17:$17,'Collapsed 6 Mo'!$18:$18,'Collapsed 6 Mo'!$19:$19,'Collapsed 6 Mo'!$20:$20,'Collapsed 6 Mo'!$21:$21,'Collapsed 6 Mo'!$26:$26</definedName>
    <definedName name="QB_DATA_0" localSheetId="4" hidden="1">'Detailed P&amp;L'!$6:$6,'Detailed P&amp;L'!$7:$7,'Detailed P&amp;L'!$8:$8,'Detailed P&amp;L'!$9:$9,'Detailed P&amp;L'!$10:$10,'Detailed P&amp;L'!$11:$11,'Detailed P&amp;L'!$12:$12,'Detailed P&amp;L'!$13:$13,'Detailed P&amp;L'!$14:$14,'Detailed P&amp;L'!$15:$15,'Detailed P&amp;L'!$16:$16,'Detailed P&amp;L'!$17:$17,'Detailed P&amp;L'!$20:$20,'Detailed P&amp;L'!$21:$21,'Detailed P&amp;L'!$22:$22,'Detailed P&amp;L'!$23:$23</definedName>
    <definedName name="QB_DATA_0" localSheetId="0" hidden="1">'Expanded P&amp;L 6Mo'!$5:$5,'Expanded P&amp;L 6Mo'!$6:$6,'Expanded P&amp;L 6Mo'!$7:$7,'Expanded P&amp;L 6Mo'!$10:$10,'Expanded P&amp;L 6Mo'!$11:$11,'Expanded P&amp;L 6Mo'!$14:$14,'Expanded P&amp;L 6Mo'!$15:$15,'Expanded P&amp;L 6Mo'!$16:$16,'Expanded P&amp;L 6Mo'!$17:$17,'Expanded P&amp;L 6Mo'!$20:$20,'Expanded P&amp;L 6Mo'!$21:$21,'Expanded P&amp;L 6Mo'!$22:$22,'Expanded P&amp;L 6Mo'!$24:$24,'Expanded P&amp;L 6Mo'!$29:$29,'Expanded P&amp;L 6Mo'!$30:$30,'Expanded P&amp;L 6Mo'!$31:$31</definedName>
    <definedName name="QB_DATA_1" localSheetId="6" hidden="1">'Aging AP'!$18:$18</definedName>
    <definedName name="QB_DATA_1" localSheetId="8" hidden="1">'Balance Sheet'!$39:$39,'Balance Sheet'!$43:$43,'Balance Sheet'!$44:$44,'Balance Sheet'!$45:$45</definedName>
    <definedName name="QB_DATA_1" localSheetId="2" hidden="1">'Collapsed 13 Mo'!$27:$27,'Collapsed 13 Mo'!$28:$28,'Collapsed 13 Mo'!$29:$29,'Collapsed 13 Mo'!$30:$30,'Collapsed 13 Mo'!$31:$31,'Collapsed 13 Mo'!$34:$34,'Collapsed 13 Mo'!$35:$35</definedName>
    <definedName name="QB_DATA_1" localSheetId="3" hidden="1">'Collapsed 6 Mo'!$27:$27,'Collapsed 6 Mo'!$28:$28,'Collapsed 6 Mo'!$29:$29,'Collapsed 6 Mo'!$30:$30,'Collapsed 6 Mo'!$33:$33</definedName>
    <definedName name="QB_DATA_1" localSheetId="4" hidden="1">'Detailed P&amp;L'!$24:$24,'Detailed P&amp;L'!$25:$25,'Detailed P&amp;L'!$26:$26,'Detailed P&amp;L'!$27:$27,'Detailed P&amp;L'!$28:$28,'Detailed P&amp;L'!$29:$29,'Detailed P&amp;L'!$30:$30,'Detailed P&amp;L'!$33:$33,'Detailed P&amp;L'!$38:$38,'Detailed P&amp;L'!$39:$39,'Detailed P&amp;L'!$40:$40,'Detailed P&amp;L'!$41:$41,'Detailed P&amp;L'!$45:$45,'Detailed P&amp;L'!$46:$46,'Detailed P&amp;L'!$47:$47,'Detailed P&amp;L'!$48:$48</definedName>
    <definedName name="QB_DATA_1" localSheetId="0" hidden="1">'Expanded P&amp;L 6Mo'!$32:$32,'Expanded P&amp;L 6Mo'!$33:$33,'Expanded P&amp;L 6Mo'!$34:$34,'Expanded P&amp;L 6Mo'!$35:$35,'Expanded P&amp;L 6Mo'!$36:$36,'Expanded P&amp;L 6Mo'!$37:$37,'Expanded P&amp;L 6Mo'!$38:$38,'Expanded P&amp;L 6Mo'!$40:$40,'Expanded P&amp;L 6Mo'!$41:$41,'Expanded P&amp;L 6Mo'!$42:$42,'Expanded P&amp;L 6Mo'!$43:$43,'Expanded P&amp;L 6Mo'!$47:$47,'Expanded P&amp;L 6Mo'!$48:$48,'Expanded P&amp;L 6Mo'!$51:$51,'Expanded P&amp;L 6Mo'!$52:$52,'Expanded P&amp;L 6Mo'!$55:$55</definedName>
    <definedName name="QB_DATA_10" localSheetId="4" hidden="1">'Detailed P&amp;L'!$268:$268,'Detailed P&amp;L'!$269:$269,'Detailed P&amp;L'!$270:$270,'Detailed P&amp;L'!$271:$271,'Detailed P&amp;L'!$272:$272,'Detailed P&amp;L'!$273:$273,'Detailed P&amp;L'!$274:$274,'Detailed P&amp;L'!$275:$275,'Detailed P&amp;L'!$276:$276,'Detailed P&amp;L'!$277:$277,'Detailed P&amp;L'!$278:$278,'Detailed P&amp;L'!$283:$283</definedName>
    <definedName name="QB_DATA_2" localSheetId="4" hidden="1">'Detailed P&amp;L'!$49:$49,'Detailed P&amp;L'!$56:$56,'Detailed P&amp;L'!$57:$57,'Detailed P&amp;L'!$58:$58,'Detailed P&amp;L'!$61:$61,'Detailed P&amp;L'!$64:$64,'Detailed P&amp;L'!$67:$67,'Detailed P&amp;L'!$70:$70,'Detailed P&amp;L'!$71:$71,'Detailed P&amp;L'!$72:$72,'Detailed P&amp;L'!$73:$73,'Detailed P&amp;L'!$74:$74,'Detailed P&amp;L'!$75:$75,'Detailed P&amp;L'!$76:$76,'Detailed P&amp;L'!$77:$77,'Detailed P&amp;L'!$78:$78</definedName>
    <definedName name="QB_DATA_2" localSheetId="0" hidden="1">'Expanded P&amp;L 6Mo'!$56:$56,'Expanded P&amp;L 6Mo'!$57:$57,'Expanded P&amp;L 6Mo'!$58:$58,'Expanded P&amp;L 6Mo'!$59:$59,'Expanded P&amp;L 6Mo'!$60:$60,'Expanded P&amp;L 6Mo'!$61:$61,'Expanded P&amp;L 6Mo'!$62:$62,'Expanded P&amp;L 6Mo'!$65:$65,'Expanded P&amp;L 6Mo'!$66:$66,'Expanded P&amp;L 6Mo'!$67:$67,'Expanded P&amp;L 6Mo'!$68:$68,'Expanded P&amp;L 6Mo'!$71:$71,'Expanded P&amp;L 6Mo'!$74:$74,'Expanded P&amp;L 6Mo'!$75:$75,'Expanded P&amp;L 6Mo'!$76:$76,'Expanded P&amp;L 6Mo'!$77:$77</definedName>
    <definedName name="QB_DATA_3" localSheetId="4" hidden="1">'Detailed P&amp;L'!$79:$79,'Detailed P&amp;L'!$80:$80,'Detailed P&amp;L'!$81:$81,'Detailed P&amp;L'!$84:$84,'Detailed P&amp;L'!$87:$87,'Detailed P&amp;L'!$88:$88,'Detailed P&amp;L'!$91:$91,'Detailed P&amp;L'!$92:$92,'Detailed P&amp;L'!$93:$93,'Detailed P&amp;L'!$96:$96,'Detailed P&amp;L'!$97:$97,'Detailed P&amp;L'!$98:$98,'Detailed P&amp;L'!$102:$102,'Detailed P&amp;L'!$105:$105,'Detailed P&amp;L'!$111:$111,'Detailed P&amp;L'!$112:$112</definedName>
    <definedName name="QB_DATA_3" localSheetId="0" hidden="1">'Expanded P&amp;L 6Mo'!$78:$78,'Expanded P&amp;L 6Mo'!$81:$81,'Expanded P&amp;L 6Mo'!$82:$82,'Expanded P&amp;L 6Mo'!$83:$83,'Expanded P&amp;L 6Mo'!$86:$86,'Expanded P&amp;L 6Mo'!$88:$88,'Expanded P&amp;L 6Mo'!$94:$94,'Expanded P&amp;L 6Mo'!$95:$95,'Expanded P&amp;L 6Mo'!$97:$97,'Expanded P&amp;L 6Mo'!$100:$100,'Expanded P&amp;L 6Mo'!$103:$103,'Expanded P&amp;L 6Mo'!$104:$104,'Expanded P&amp;L 6Mo'!$105:$105,'Expanded P&amp;L 6Mo'!$106:$106,'Expanded P&amp;L 6Mo'!$110:$110,'Expanded P&amp;L 6Mo'!$111:$111</definedName>
    <definedName name="QB_DATA_4" localSheetId="4" hidden="1">'Detailed P&amp;L'!$113:$113,'Detailed P&amp;L'!$116:$116,'Detailed P&amp;L'!$121:$121,'Detailed P&amp;L'!$122:$122,'Detailed P&amp;L'!$123:$123,'Detailed P&amp;L'!$124:$124,'Detailed P&amp;L'!$127:$127,'Detailed P&amp;L'!$128:$128,'Detailed P&amp;L'!$131:$131,'Detailed P&amp;L'!$134:$134,'Detailed P&amp;L'!$135:$135,'Detailed P&amp;L'!$138:$138,'Detailed P&amp;L'!$139:$139,'Detailed P&amp;L'!$140:$140,'Detailed P&amp;L'!$141:$141,'Detailed P&amp;L'!$144:$144</definedName>
    <definedName name="QB_DATA_4" localSheetId="0" hidden="1">'Expanded P&amp;L 6Mo'!$114:$114,'Expanded P&amp;L 6Mo'!$115:$115,'Expanded P&amp;L 6Mo'!$119:$119</definedName>
    <definedName name="QB_DATA_5" localSheetId="4" hidden="1">'Detailed P&amp;L'!$145:$145,'Detailed P&amp;L'!$148:$148,'Detailed P&amp;L'!$153:$153,'Detailed P&amp;L'!$154:$154,'Detailed P&amp;L'!$155:$155,'Detailed P&amp;L'!$156:$156,'Detailed P&amp;L'!$157:$157,'Detailed P&amp;L'!$160:$160,'Detailed P&amp;L'!$161:$161,'Detailed P&amp;L'!$162:$162,'Detailed P&amp;L'!$163:$163,'Detailed P&amp;L'!$164:$164,'Detailed P&amp;L'!$165:$165,'Detailed P&amp;L'!$166:$166,'Detailed P&amp;L'!$167:$167,'Detailed P&amp;L'!$168:$168</definedName>
    <definedName name="QB_DATA_6" localSheetId="4" hidden="1">'Detailed P&amp;L'!$171:$171,'Detailed P&amp;L'!$174:$174,'Detailed P&amp;L'!$175:$175,'Detailed P&amp;L'!$176:$176,'Detailed P&amp;L'!$181:$181,'Detailed P&amp;L'!$182:$182,'Detailed P&amp;L'!$183:$183,'Detailed P&amp;L'!$184:$184,'Detailed P&amp;L'!$185:$185,'Detailed P&amp;L'!$186:$186,'Detailed P&amp;L'!$187:$187,'Detailed P&amp;L'!$188:$188,'Detailed P&amp;L'!$189:$189,'Detailed P&amp;L'!$190:$190,'Detailed P&amp;L'!$191:$191,'Detailed P&amp;L'!$192:$192</definedName>
    <definedName name="QB_DATA_7" localSheetId="4" hidden="1">'Detailed P&amp;L'!$193:$193,'Detailed P&amp;L'!$194:$194,'Detailed P&amp;L'!$195:$195,'Detailed P&amp;L'!$196:$196,'Detailed P&amp;L'!$197:$197,'Detailed P&amp;L'!$198:$198,'Detailed P&amp;L'!$199:$199,'Detailed P&amp;L'!$200:$200,'Detailed P&amp;L'!$201:$201,'Detailed P&amp;L'!$202:$202,'Detailed P&amp;L'!$203:$203,'Detailed P&amp;L'!$204:$204,'Detailed P&amp;L'!$209:$209,'Detailed P&amp;L'!$214:$214,'Detailed P&amp;L'!$215:$215,'Detailed P&amp;L'!$220:$220</definedName>
    <definedName name="QB_DATA_8" localSheetId="4" hidden="1">'Detailed P&amp;L'!$221:$221,'Detailed P&amp;L'!$222:$222,'Detailed P&amp;L'!$223:$223,'Detailed P&amp;L'!$224:$224,'Detailed P&amp;L'!$233:$233,'Detailed P&amp;L'!$234:$234,'Detailed P&amp;L'!$235:$235,'Detailed P&amp;L'!$236:$236,'Detailed P&amp;L'!$237:$237,'Detailed P&amp;L'!$238:$238,'Detailed P&amp;L'!$239:$239,'Detailed P&amp;L'!$240:$240,'Detailed P&amp;L'!$241:$241,'Detailed P&amp;L'!$242:$242,'Detailed P&amp;L'!$243:$243,'Detailed P&amp;L'!$247:$247</definedName>
    <definedName name="QB_DATA_9" localSheetId="4" hidden="1">'Detailed P&amp;L'!$248:$248,'Detailed P&amp;L'!$253:$253,'Detailed P&amp;L'!$254:$254,'Detailed P&amp;L'!$255:$255,'Detailed P&amp;L'!$256:$256,'Detailed P&amp;L'!$257:$257,'Detailed P&amp;L'!$258:$258,'Detailed P&amp;L'!$259:$259,'Detailed P&amp;L'!$260:$260,'Detailed P&amp;L'!$261:$261,'Detailed P&amp;L'!$262:$262,'Detailed P&amp;L'!$263:$263,'Detailed P&amp;L'!$264:$264,'Detailed P&amp;L'!$265:$265,'Detailed P&amp;L'!$266:$266,'Detailed P&amp;L'!$267:$267</definedName>
    <definedName name="QB_FORMULA_0" localSheetId="6" hidden="1">'Aging AP'!$M$2,'Aging AP'!$M$3,'Aging AP'!$M$4,'Aging AP'!$M$5,'Aging AP'!$M$6,'Aging AP'!$M$7,'Aging AP'!$M$8,'Aging AP'!$M$9,'Aging AP'!$M$10,'Aging AP'!$M$11,'Aging AP'!$M$12,'Aging AP'!$M$13,'Aging AP'!$M$14,'Aging AP'!$M$15,'Aging AP'!$M$16,'Aging AP'!$M$17</definedName>
    <definedName name="QB_FORMULA_0" localSheetId="8" hidden="1">'Balance Sheet'!$F$9,'Balance Sheet'!$F$15,'Balance Sheet'!$F$16,'Balance Sheet'!$F$19,'Balance Sheet'!$F$20,'Balance Sheet'!$F$26,'Balance Sheet'!$F$29,'Balance Sheet'!$F$36,'Balance Sheet'!$F$37,'Balance Sheet'!$F$40,'Balance Sheet'!$F$41,'Balance Sheet'!$F$46,'Balance Sheet'!$F$47</definedName>
    <definedName name="QB_FORMULA_0" localSheetId="5" hidden="1">Bookstore!$Q$7,Bookstore!$Q$8,Bookstore!$Q$9,Bookstore!$Q$10,Bookstore!$Q$11,Bookstore!$Q$27,Bookstore!$Q$28,Bookstore!$Q$31,Bookstore!$Q$32,Bookstore!$Q$33,Bookstore!$Q$34</definedName>
    <definedName name="QB_FORMULA_0" localSheetId="2" hidden="1">'Collapsed 13 Mo'!$AF$4,'Collapsed 13 Mo'!$AF$5,'Collapsed 13 Mo'!$AF$6,'Collapsed 13 Mo'!$AF$7,'Collapsed 13 Mo'!$AF$8,'Collapsed 13 Mo'!$F$9,'Collapsed 13 Mo'!$H$9,'Collapsed 13 Mo'!$J$9,'Collapsed 13 Mo'!$L$9,'Collapsed 13 Mo'!$N$9,'Collapsed 13 Mo'!$P$9,'Collapsed 13 Mo'!$R$9,'Collapsed 13 Mo'!$T$9,'Collapsed 13 Mo'!$V$9,'Collapsed 13 Mo'!$X$9,'Collapsed 13 Mo'!$Z$9</definedName>
    <definedName name="QB_FORMULA_0" localSheetId="3" hidden="1">'Collapsed 6 Mo'!$R$4,'Collapsed 6 Mo'!$R$5,'Collapsed 6 Mo'!$R$6,'Collapsed 6 Mo'!$R$7,'Collapsed 6 Mo'!$R$8,'Collapsed 6 Mo'!$F$9,'Collapsed 6 Mo'!$H$9,'Collapsed 6 Mo'!$J$9,'Collapsed 6 Mo'!$L$9,'Collapsed 6 Mo'!$N$9,'Collapsed 6 Mo'!$P$9,'Collapsed 6 Mo'!$R$9,'Collapsed 6 Mo'!$F$10,'Collapsed 6 Mo'!$H$10,'Collapsed 6 Mo'!$J$10,'Collapsed 6 Mo'!$L$10</definedName>
    <definedName name="QB_FORMULA_0" localSheetId="4" hidden="1">'Detailed P&amp;L'!$X$6,'Detailed P&amp;L'!$X$7,'Detailed P&amp;L'!$X$8,'Detailed P&amp;L'!$X$9,'Detailed P&amp;L'!$X$10,'Detailed P&amp;L'!$X$11,'Detailed P&amp;L'!$X$12,'Detailed P&amp;L'!$X$13,'Detailed P&amp;L'!$X$14,'Detailed P&amp;L'!$X$15,'Detailed P&amp;L'!$X$16,'Detailed P&amp;L'!$X$17,'Detailed P&amp;L'!$V$18,'Detailed P&amp;L'!$X$18,'Detailed P&amp;L'!$X$20,'Detailed P&amp;L'!$X$21</definedName>
    <definedName name="QB_FORMULA_0" localSheetId="0" hidden="1">'Expanded P&amp;L 6Mo'!$T$5,'Expanded P&amp;L 6Mo'!$T$6,'Expanded P&amp;L 6Mo'!$T$7,'Expanded P&amp;L 6Mo'!$H$8,'Expanded P&amp;L 6Mo'!$J$8,'Expanded P&amp;L 6Mo'!$L$8,'Expanded P&amp;L 6Mo'!$N$8,'Expanded P&amp;L 6Mo'!$P$8,'Expanded P&amp;L 6Mo'!$R$8,'Expanded P&amp;L 6Mo'!$T$8,'Expanded P&amp;L 6Mo'!$T$10,'Expanded P&amp;L 6Mo'!$T$11,'Expanded P&amp;L 6Mo'!$H$12,'Expanded P&amp;L 6Mo'!$J$12,'Expanded P&amp;L 6Mo'!$L$12,'Expanded P&amp;L 6Mo'!$N$12</definedName>
    <definedName name="QB_FORMULA_1" localSheetId="6" hidden="1">'Aging AP'!$M$18,'Aging AP'!$C$19,'Aging AP'!$E$19,'Aging AP'!$G$19,'Aging AP'!$I$19,'Aging AP'!$K$19,'Aging AP'!$M$19</definedName>
    <definedName name="QB_FORMULA_1" localSheetId="2" hidden="1">'Collapsed 13 Mo'!$AB$9,'Collapsed 13 Mo'!$AD$9,'Collapsed 13 Mo'!$AF$9,'Collapsed 13 Mo'!$F$10,'Collapsed 13 Mo'!$H$10,'Collapsed 13 Mo'!$J$10,'Collapsed 13 Mo'!$L$10,'Collapsed 13 Mo'!$N$10,'Collapsed 13 Mo'!$P$10,'Collapsed 13 Mo'!$R$10,'Collapsed 13 Mo'!$T$10,'Collapsed 13 Mo'!$V$10,'Collapsed 13 Mo'!$X$10,'Collapsed 13 Mo'!$Z$10,'Collapsed 13 Mo'!$AB$10,'Collapsed 13 Mo'!$AD$10</definedName>
    <definedName name="QB_FORMULA_1" localSheetId="3" hidden="1">'Collapsed 6 Mo'!$N$10,'Collapsed 6 Mo'!$P$10,'Collapsed 6 Mo'!$R$10,'Collapsed 6 Mo'!$R$12,'Collapsed 6 Mo'!$R$13,'Collapsed 6 Mo'!$R$14,'Collapsed 6 Mo'!$R$15,'Collapsed 6 Mo'!$R$16,'Collapsed 6 Mo'!$R$17,'Collapsed 6 Mo'!$R$18,'Collapsed 6 Mo'!$R$19,'Collapsed 6 Mo'!$R$20,'Collapsed 6 Mo'!$R$21,'Collapsed 6 Mo'!$F$22,'Collapsed 6 Mo'!$H$22,'Collapsed 6 Mo'!$J$22</definedName>
    <definedName name="QB_FORMULA_1" localSheetId="4" hidden="1">'Detailed P&amp;L'!$X$22,'Detailed P&amp;L'!$X$23,'Detailed P&amp;L'!$X$24,'Detailed P&amp;L'!$X$25,'Detailed P&amp;L'!$X$26,'Detailed P&amp;L'!$X$27,'Detailed P&amp;L'!$X$28,'Detailed P&amp;L'!$X$29,'Detailed P&amp;L'!$X$30,'Detailed P&amp;L'!$V$31,'Detailed P&amp;L'!$X$31,'Detailed P&amp;L'!$X$33,'Detailed P&amp;L'!$V$34,'Detailed P&amp;L'!$X$34,'Detailed P&amp;L'!$V$35,'Detailed P&amp;L'!$X$35</definedName>
    <definedName name="QB_FORMULA_1" localSheetId="0" hidden="1">'Expanded P&amp;L 6Mo'!$P$12,'Expanded P&amp;L 6Mo'!$R$12,'Expanded P&amp;L 6Mo'!$T$12,'Expanded P&amp;L 6Mo'!$T$14,'Expanded P&amp;L 6Mo'!$T$15,'Expanded P&amp;L 6Mo'!$T$16,'Expanded P&amp;L 6Mo'!$T$17,'Expanded P&amp;L 6Mo'!$H$18,'Expanded P&amp;L 6Mo'!$J$18,'Expanded P&amp;L 6Mo'!$L$18,'Expanded P&amp;L 6Mo'!$N$18,'Expanded P&amp;L 6Mo'!$P$18,'Expanded P&amp;L 6Mo'!$R$18,'Expanded P&amp;L 6Mo'!$T$18,'Expanded P&amp;L 6Mo'!$T$20,'Expanded P&amp;L 6Mo'!$T$21</definedName>
    <definedName name="QB_FORMULA_10" localSheetId="4" hidden="1">'Detailed P&amp;L'!$X$165,'Detailed P&amp;L'!$X$166,'Detailed P&amp;L'!$X$167,'Detailed P&amp;L'!$X$168,'Detailed P&amp;L'!$V$169,'Detailed P&amp;L'!$X$169,'Detailed P&amp;L'!$X$171,'Detailed P&amp;L'!$V$172,'Detailed P&amp;L'!$X$172,'Detailed P&amp;L'!$X$174,'Detailed P&amp;L'!$X$175,'Detailed P&amp;L'!$X$176,'Detailed P&amp;L'!$V$177,'Detailed P&amp;L'!$X$177,'Detailed P&amp;L'!$V$178,'Detailed P&amp;L'!$X$178</definedName>
    <definedName name="QB_FORMULA_10" localSheetId="0" hidden="1">'Expanded P&amp;L 6Mo'!$L$87,'Expanded P&amp;L 6Mo'!$N$87,'Expanded P&amp;L 6Mo'!$P$87,'Expanded P&amp;L 6Mo'!$R$87,'Expanded P&amp;L 6Mo'!$T$87,'Expanded P&amp;L 6Mo'!$T$88,'Expanded P&amp;L 6Mo'!$H$89,'Expanded P&amp;L 6Mo'!$J$89,'Expanded P&amp;L 6Mo'!$L$89,'Expanded P&amp;L 6Mo'!$N$89,'Expanded P&amp;L 6Mo'!$P$89,'Expanded P&amp;L 6Mo'!$R$89,'Expanded P&amp;L 6Mo'!$T$89,'Expanded P&amp;L 6Mo'!$H$90,'Expanded P&amp;L 6Mo'!$J$90,'Expanded P&amp;L 6Mo'!$L$90</definedName>
    <definedName name="QB_FORMULA_11" localSheetId="4" hidden="1">'Detailed P&amp;L'!$X$181,'Detailed P&amp;L'!$X$182,'Detailed P&amp;L'!$X$183,'Detailed P&amp;L'!$X$184,'Detailed P&amp;L'!$X$185,'Detailed P&amp;L'!$X$186,'Detailed P&amp;L'!$X$187,'Detailed P&amp;L'!$X$188,'Detailed P&amp;L'!$X$189,'Detailed P&amp;L'!$X$190,'Detailed P&amp;L'!$X$191,'Detailed P&amp;L'!$X$192,'Detailed P&amp;L'!$X$193,'Detailed P&amp;L'!$X$194,'Detailed P&amp;L'!$X$195,'Detailed P&amp;L'!$X$196</definedName>
    <definedName name="QB_FORMULA_11" localSheetId="0" hidden="1">'Expanded P&amp;L 6Mo'!$N$90,'Expanded P&amp;L 6Mo'!$P$90,'Expanded P&amp;L 6Mo'!$R$90,'Expanded P&amp;L 6Mo'!$T$90,'Expanded P&amp;L 6Mo'!$T$94,'Expanded P&amp;L 6Mo'!$T$95,'Expanded P&amp;L 6Mo'!$H$96,'Expanded P&amp;L 6Mo'!$J$96,'Expanded P&amp;L 6Mo'!$L$96,'Expanded P&amp;L 6Mo'!$N$96,'Expanded P&amp;L 6Mo'!$P$96,'Expanded P&amp;L 6Mo'!$R$96,'Expanded P&amp;L 6Mo'!$T$96,'Expanded P&amp;L 6Mo'!$T$97,'Expanded P&amp;L 6Mo'!$T$100,'Expanded P&amp;L 6Mo'!$H$101</definedName>
    <definedName name="QB_FORMULA_12" localSheetId="4" hidden="1">'Detailed P&amp;L'!$X$197,'Detailed P&amp;L'!$X$198,'Detailed P&amp;L'!$X$199,'Detailed P&amp;L'!$X$200,'Detailed P&amp;L'!$X$201,'Detailed P&amp;L'!$X$202,'Detailed P&amp;L'!$X$203,'Detailed P&amp;L'!$X$204,'Detailed P&amp;L'!$V$205,'Detailed P&amp;L'!$X$205,'Detailed P&amp;L'!$V$206,'Detailed P&amp;L'!$X$206,'Detailed P&amp;L'!$X$209,'Detailed P&amp;L'!$V$210,'Detailed P&amp;L'!$X$210,'Detailed P&amp;L'!$V$211</definedName>
    <definedName name="QB_FORMULA_12" localSheetId="0" hidden="1">'Expanded P&amp;L 6Mo'!$J$101,'Expanded P&amp;L 6Mo'!$L$101,'Expanded P&amp;L 6Mo'!$N$101,'Expanded P&amp;L 6Mo'!$P$101,'Expanded P&amp;L 6Mo'!$R$101,'Expanded P&amp;L 6Mo'!$T$101,'Expanded P&amp;L 6Mo'!$T$103,'Expanded P&amp;L 6Mo'!$T$104,'Expanded P&amp;L 6Mo'!$T$105,'Expanded P&amp;L 6Mo'!$T$106,'Expanded P&amp;L 6Mo'!$H$107,'Expanded P&amp;L 6Mo'!$J$107,'Expanded P&amp;L 6Mo'!$L$107,'Expanded P&amp;L 6Mo'!$N$107,'Expanded P&amp;L 6Mo'!$P$107,'Expanded P&amp;L 6Mo'!$R$107</definedName>
    <definedName name="QB_FORMULA_13" localSheetId="4" hidden="1">'Detailed P&amp;L'!$X$211,'Detailed P&amp;L'!$X$214,'Detailed P&amp;L'!$X$215,'Detailed P&amp;L'!$V$216,'Detailed P&amp;L'!$X$216,'Detailed P&amp;L'!$V$217,'Detailed P&amp;L'!$X$217,'Detailed P&amp;L'!$X$220,'Detailed P&amp;L'!$X$221,'Detailed P&amp;L'!$X$222,'Detailed P&amp;L'!$X$223,'Detailed P&amp;L'!$X$224,'Detailed P&amp;L'!$V$225,'Detailed P&amp;L'!$X$225,'Detailed P&amp;L'!$V$226,'Detailed P&amp;L'!$X$226</definedName>
    <definedName name="QB_FORMULA_13" localSheetId="0" hidden="1">'Expanded P&amp;L 6Mo'!$T$107,'Expanded P&amp;L 6Mo'!$H$108,'Expanded P&amp;L 6Mo'!$J$108,'Expanded P&amp;L 6Mo'!$L$108,'Expanded P&amp;L 6Mo'!$N$108,'Expanded P&amp;L 6Mo'!$P$108,'Expanded P&amp;L 6Mo'!$R$108,'Expanded P&amp;L 6Mo'!$T$108,'Expanded P&amp;L 6Mo'!$T$110,'Expanded P&amp;L 6Mo'!$T$111,'Expanded P&amp;L 6Mo'!$H$112,'Expanded P&amp;L 6Mo'!$J$112,'Expanded P&amp;L 6Mo'!$L$112,'Expanded P&amp;L 6Mo'!$N$112,'Expanded P&amp;L 6Mo'!$P$112,'Expanded P&amp;L 6Mo'!$R$112</definedName>
    <definedName name="QB_FORMULA_14" localSheetId="4" hidden="1">'Detailed P&amp;L'!$V$227,'Detailed P&amp;L'!$X$227,'Detailed P&amp;L'!$V$228,'Detailed P&amp;L'!$X$228,'Detailed P&amp;L'!$X$233,'Detailed P&amp;L'!$X$234,'Detailed P&amp;L'!$X$235,'Detailed P&amp;L'!$X$236,'Detailed P&amp;L'!$X$237,'Detailed P&amp;L'!$X$238,'Detailed P&amp;L'!$X$239,'Detailed P&amp;L'!$X$240,'Detailed P&amp;L'!$X$241,'Detailed P&amp;L'!$X$242,'Detailed P&amp;L'!$X$243,'Detailed P&amp;L'!$V$244</definedName>
    <definedName name="QB_FORMULA_14" localSheetId="0" hidden="1">'Expanded P&amp;L 6Mo'!$T$112,'Expanded P&amp;L 6Mo'!$T$114,'Expanded P&amp;L 6Mo'!$T$115,'Expanded P&amp;L 6Mo'!$H$116,'Expanded P&amp;L 6Mo'!$J$116,'Expanded P&amp;L 6Mo'!$L$116,'Expanded P&amp;L 6Mo'!$N$116,'Expanded P&amp;L 6Mo'!$P$116,'Expanded P&amp;L 6Mo'!$R$116,'Expanded P&amp;L 6Mo'!$T$116,'Expanded P&amp;L 6Mo'!$H$117,'Expanded P&amp;L 6Mo'!$J$117,'Expanded P&amp;L 6Mo'!$L$117,'Expanded P&amp;L 6Mo'!$N$117,'Expanded P&amp;L 6Mo'!$P$117,'Expanded P&amp;L 6Mo'!$R$117</definedName>
    <definedName name="QB_FORMULA_15" localSheetId="4" hidden="1">'Detailed P&amp;L'!$X$244,'Detailed P&amp;L'!$V$245,'Detailed P&amp;L'!$X$245,'Detailed P&amp;L'!$X$247,'Detailed P&amp;L'!$X$248,'Detailed P&amp;L'!$V$249,'Detailed P&amp;L'!$X$249,'Detailed P&amp;L'!$X$253,'Detailed P&amp;L'!$X$254,'Detailed P&amp;L'!$X$255,'Detailed P&amp;L'!$X$256,'Detailed P&amp;L'!$X$257,'Detailed P&amp;L'!$X$258,'Detailed P&amp;L'!$X$259,'Detailed P&amp;L'!$X$260,'Detailed P&amp;L'!$X$261</definedName>
    <definedName name="QB_FORMULA_15" localSheetId="0" hidden="1">'Expanded P&amp;L 6Mo'!$T$117,'Expanded P&amp;L 6Mo'!$T$119,'Expanded P&amp;L 6Mo'!$H$120,'Expanded P&amp;L 6Mo'!$J$120,'Expanded P&amp;L 6Mo'!$L$120,'Expanded P&amp;L 6Mo'!$N$120,'Expanded P&amp;L 6Mo'!$P$120,'Expanded P&amp;L 6Mo'!$R$120,'Expanded P&amp;L 6Mo'!$T$120,'Expanded P&amp;L 6Mo'!$H$121,'Expanded P&amp;L 6Mo'!$J$121,'Expanded P&amp;L 6Mo'!$L$121,'Expanded P&amp;L 6Mo'!$N$121,'Expanded P&amp;L 6Mo'!$P$121,'Expanded P&amp;L 6Mo'!$R$121,'Expanded P&amp;L 6Mo'!$T$121</definedName>
    <definedName name="QB_FORMULA_16" localSheetId="4" hidden="1">'Detailed P&amp;L'!$X$262,'Detailed P&amp;L'!$X$263,'Detailed P&amp;L'!$X$264,'Detailed P&amp;L'!$X$265,'Detailed P&amp;L'!$X$266,'Detailed P&amp;L'!$X$267,'Detailed P&amp;L'!$X$268,'Detailed P&amp;L'!$X$269,'Detailed P&amp;L'!$X$270,'Detailed P&amp;L'!$X$271,'Detailed P&amp;L'!$X$272,'Detailed P&amp;L'!$X$273,'Detailed P&amp;L'!$X$274,'Detailed P&amp;L'!$X$275,'Detailed P&amp;L'!$X$276,'Detailed P&amp;L'!$X$277</definedName>
    <definedName name="QB_FORMULA_16" localSheetId="0" hidden="1">'Expanded P&amp;L 6Mo'!$H$122,'Expanded P&amp;L 6Mo'!$J$122,'Expanded P&amp;L 6Mo'!$L$122,'Expanded P&amp;L 6Mo'!$N$122,'Expanded P&amp;L 6Mo'!$P$122,'Expanded P&amp;L 6Mo'!$R$122,'Expanded P&amp;L 6Mo'!$T$122</definedName>
    <definedName name="QB_FORMULA_17" localSheetId="4" hidden="1">'Detailed P&amp;L'!$X$278,'Detailed P&amp;L'!$V$279,'Detailed P&amp;L'!$X$279,'Detailed P&amp;L'!$V$280,'Detailed P&amp;L'!$X$280,'Detailed P&amp;L'!$X$283,'Detailed P&amp;L'!$V$284,'Detailed P&amp;L'!$X$284,'Detailed P&amp;L'!$V$285,'Detailed P&amp;L'!$X$285,'Detailed P&amp;L'!$V$286,'Detailed P&amp;L'!$X$286,'Detailed P&amp;L'!$V$287,'Detailed P&amp;L'!$X$287,'Detailed P&amp;L'!$V$288,'Detailed P&amp;L'!$X$288</definedName>
    <definedName name="QB_FORMULA_18" localSheetId="4" hidden="1">'Detailed P&amp;L'!$V$289,'Detailed P&amp;L'!$X$289</definedName>
    <definedName name="QB_FORMULA_2" localSheetId="2" hidden="1">'Collapsed 13 Mo'!$AF$10,'Collapsed 13 Mo'!$AF$12,'Collapsed 13 Mo'!$AF$13,'Collapsed 13 Mo'!$AF$14,'Collapsed 13 Mo'!$AF$15,'Collapsed 13 Mo'!$AF$16,'Collapsed 13 Mo'!$AF$17,'Collapsed 13 Mo'!$AF$18,'Collapsed 13 Mo'!$AF$19,'Collapsed 13 Mo'!$AF$20,'Collapsed 13 Mo'!$AF$21,'Collapsed 13 Mo'!$AF$22,'Collapsed 13 Mo'!$F$23,'Collapsed 13 Mo'!$H$23,'Collapsed 13 Mo'!$J$23,'Collapsed 13 Mo'!$L$23</definedName>
    <definedName name="QB_FORMULA_2" localSheetId="3" hidden="1">'Collapsed 6 Mo'!$L$22,'Collapsed 6 Mo'!$N$22,'Collapsed 6 Mo'!$P$22,'Collapsed 6 Mo'!$R$22,'Collapsed 6 Mo'!$F$23,'Collapsed 6 Mo'!$H$23,'Collapsed 6 Mo'!$J$23,'Collapsed 6 Mo'!$L$23,'Collapsed 6 Mo'!$N$23,'Collapsed 6 Mo'!$P$23,'Collapsed 6 Mo'!$R$23,'Collapsed 6 Mo'!$R$26,'Collapsed 6 Mo'!$R$27,'Collapsed 6 Mo'!$R$28,'Collapsed 6 Mo'!$R$29,'Collapsed 6 Mo'!$R$30</definedName>
    <definedName name="QB_FORMULA_2" localSheetId="4" hidden="1">'Detailed P&amp;L'!$X$38,'Detailed P&amp;L'!$X$39,'Detailed P&amp;L'!$X$40,'Detailed P&amp;L'!$X$41,'Detailed P&amp;L'!$V$42,'Detailed P&amp;L'!$X$42,'Detailed P&amp;L'!$V$43,'Detailed P&amp;L'!$X$43,'Detailed P&amp;L'!$X$45,'Detailed P&amp;L'!$X$46,'Detailed P&amp;L'!$X$47,'Detailed P&amp;L'!$X$48,'Detailed P&amp;L'!$X$49,'Detailed P&amp;L'!$V$50,'Detailed P&amp;L'!$X$50,'Detailed P&amp;L'!$V$51</definedName>
    <definedName name="QB_FORMULA_2" localSheetId="0" hidden="1">'Expanded P&amp;L 6Mo'!$T$22,'Expanded P&amp;L 6Mo'!$H$23,'Expanded P&amp;L 6Mo'!$J$23,'Expanded P&amp;L 6Mo'!$L$23,'Expanded P&amp;L 6Mo'!$N$23,'Expanded P&amp;L 6Mo'!$P$23,'Expanded P&amp;L 6Mo'!$R$23,'Expanded P&amp;L 6Mo'!$T$23,'Expanded P&amp;L 6Mo'!$T$24,'Expanded P&amp;L 6Mo'!$H$25,'Expanded P&amp;L 6Mo'!$J$25,'Expanded P&amp;L 6Mo'!$L$25,'Expanded P&amp;L 6Mo'!$N$25,'Expanded P&amp;L 6Mo'!$P$25,'Expanded P&amp;L 6Mo'!$R$25,'Expanded P&amp;L 6Mo'!$T$25</definedName>
    <definedName name="QB_FORMULA_3" localSheetId="2" hidden="1">'Collapsed 13 Mo'!$N$23,'Collapsed 13 Mo'!$P$23,'Collapsed 13 Mo'!$R$23,'Collapsed 13 Mo'!$T$23,'Collapsed 13 Mo'!$V$23,'Collapsed 13 Mo'!$X$23,'Collapsed 13 Mo'!$Z$23,'Collapsed 13 Mo'!$AB$23,'Collapsed 13 Mo'!$AD$23,'Collapsed 13 Mo'!$AF$23,'Collapsed 13 Mo'!$F$24,'Collapsed 13 Mo'!$H$24,'Collapsed 13 Mo'!$J$24,'Collapsed 13 Mo'!$L$24,'Collapsed 13 Mo'!$N$24,'Collapsed 13 Mo'!$P$24</definedName>
    <definedName name="QB_FORMULA_3" localSheetId="3" hidden="1">'Collapsed 6 Mo'!$F$31,'Collapsed 6 Mo'!$H$31,'Collapsed 6 Mo'!$J$31,'Collapsed 6 Mo'!$L$31,'Collapsed 6 Mo'!$N$31,'Collapsed 6 Mo'!$P$31,'Collapsed 6 Mo'!$R$31,'Collapsed 6 Mo'!$R$33,'Collapsed 6 Mo'!$F$34,'Collapsed 6 Mo'!$H$34,'Collapsed 6 Mo'!$J$34,'Collapsed 6 Mo'!$L$34,'Collapsed 6 Mo'!$N$34,'Collapsed 6 Mo'!$P$34,'Collapsed 6 Mo'!$R$34,'Collapsed 6 Mo'!$F$35</definedName>
    <definedName name="QB_FORMULA_3" localSheetId="4" hidden="1">'Detailed P&amp;L'!$X$51,'Detailed P&amp;L'!$V$52,'Detailed P&amp;L'!$X$52,'Detailed P&amp;L'!$X$56,'Detailed P&amp;L'!$X$57,'Detailed P&amp;L'!$X$58,'Detailed P&amp;L'!$V$59,'Detailed P&amp;L'!$X$59,'Detailed P&amp;L'!$X$61,'Detailed P&amp;L'!$V$62,'Detailed P&amp;L'!$X$62,'Detailed P&amp;L'!$X$64,'Detailed P&amp;L'!$V$65,'Detailed P&amp;L'!$X$65,'Detailed P&amp;L'!$X$67,'Detailed P&amp;L'!$V$68</definedName>
    <definedName name="QB_FORMULA_3" localSheetId="0" hidden="1">'Expanded P&amp;L 6Mo'!$H$26,'Expanded P&amp;L 6Mo'!$J$26,'Expanded P&amp;L 6Mo'!$L$26,'Expanded P&amp;L 6Mo'!$N$26,'Expanded P&amp;L 6Mo'!$P$26,'Expanded P&amp;L 6Mo'!$R$26,'Expanded P&amp;L 6Mo'!$T$26,'Expanded P&amp;L 6Mo'!$T$29,'Expanded P&amp;L 6Mo'!$T$30,'Expanded P&amp;L 6Mo'!$T$31,'Expanded P&amp;L 6Mo'!$T$32,'Expanded P&amp;L 6Mo'!$T$33,'Expanded P&amp;L 6Mo'!$T$34,'Expanded P&amp;L 6Mo'!$T$35,'Expanded P&amp;L 6Mo'!$T$36,'Expanded P&amp;L 6Mo'!$T$37</definedName>
    <definedName name="QB_FORMULA_4" localSheetId="2" hidden="1">'Collapsed 13 Mo'!$R$24,'Collapsed 13 Mo'!$T$24,'Collapsed 13 Mo'!$V$24,'Collapsed 13 Mo'!$X$24,'Collapsed 13 Mo'!$Z$24,'Collapsed 13 Mo'!$AB$24,'Collapsed 13 Mo'!$AD$24,'Collapsed 13 Mo'!$AF$24,'Collapsed 13 Mo'!$AF$27,'Collapsed 13 Mo'!$AF$28,'Collapsed 13 Mo'!$AF$29,'Collapsed 13 Mo'!$AF$30,'Collapsed 13 Mo'!$AF$31,'Collapsed 13 Mo'!$F$32,'Collapsed 13 Mo'!$H$32,'Collapsed 13 Mo'!$J$32</definedName>
    <definedName name="QB_FORMULA_4" localSheetId="3" hidden="1">'Collapsed 6 Mo'!$H$35,'Collapsed 6 Mo'!$J$35,'Collapsed 6 Mo'!$L$35,'Collapsed 6 Mo'!$N$35,'Collapsed 6 Mo'!$P$35,'Collapsed 6 Mo'!$R$35,'Collapsed 6 Mo'!$F$36,'Collapsed 6 Mo'!$H$36,'Collapsed 6 Mo'!$J$36,'Collapsed 6 Mo'!$L$36,'Collapsed 6 Mo'!$N$36,'Collapsed 6 Mo'!$P$36,'Collapsed 6 Mo'!$R$36</definedName>
    <definedName name="QB_FORMULA_4" localSheetId="4" hidden="1">'Detailed P&amp;L'!$X$68,'Detailed P&amp;L'!$X$70,'Detailed P&amp;L'!$X$71,'Detailed P&amp;L'!$X$72,'Detailed P&amp;L'!$X$73,'Detailed P&amp;L'!$X$74,'Detailed P&amp;L'!$X$75,'Detailed P&amp;L'!$X$76,'Detailed P&amp;L'!$X$77,'Detailed P&amp;L'!$X$78,'Detailed P&amp;L'!$X$79,'Detailed P&amp;L'!$X$80,'Detailed P&amp;L'!$X$81,'Detailed P&amp;L'!$V$82,'Detailed P&amp;L'!$X$82,'Detailed P&amp;L'!$X$84</definedName>
    <definedName name="QB_FORMULA_4" localSheetId="0" hidden="1">'Expanded P&amp;L 6Mo'!$T$38,'Expanded P&amp;L 6Mo'!$T$40,'Expanded P&amp;L 6Mo'!$T$41,'Expanded P&amp;L 6Mo'!$T$42,'Expanded P&amp;L 6Mo'!$T$43,'Expanded P&amp;L 6Mo'!$H$44,'Expanded P&amp;L 6Mo'!$J$44,'Expanded P&amp;L 6Mo'!$L$44,'Expanded P&amp;L 6Mo'!$N$44,'Expanded P&amp;L 6Mo'!$P$44,'Expanded P&amp;L 6Mo'!$R$44,'Expanded P&amp;L 6Mo'!$T$44,'Expanded P&amp;L 6Mo'!$H$45,'Expanded P&amp;L 6Mo'!$J$45,'Expanded P&amp;L 6Mo'!$L$45,'Expanded P&amp;L 6Mo'!$N$45</definedName>
    <definedName name="QB_FORMULA_5" localSheetId="2" hidden="1">'Collapsed 13 Mo'!$L$32,'Collapsed 13 Mo'!$N$32,'Collapsed 13 Mo'!$P$32,'Collapsed 13 Mo'!$R$32,'Collapsed 13 Mo'!$T$32,'Collapsed 13 Mo'!$V$32,'Collapsed 13 Mo'!$X$32,'Collapsed 13 Mo'!$Z$32,'Collapsed 13 Mo'!$AB$32,'Collapsed 13 Mo'!$AD$32,'Collapsed 13 Mo'!$AF$32,'Collapsed 13 Mo'!$AF$34,'Collapsed 13 Mo'!$AF$35,'Collapsed 13 Mo'!$F$36,'Collapsed 13 Mo'!$H$36,'Collapsed 13 Mo'!$J$36</definedName>
    <definedName name="QB_FORMULA_5" localSheetId="4" hidden="1">'Detailed P&amp;L'!$V$85,'Detailed P&amp;L'!$X$85,'Detailed P&amp;L'!$X$87,'Detailed P&amp;L'!$X$88,'Detailed P&amp;L'!$V$89,'Detailed P&amp;L'!$X$89,'Detailed P&amp;L'!$X$91,'Detailed P&amp;L'!$X$92,'Detailed P&amp;L'!$X$93,'Detailed P&amp;L'!$V$94,'Detailed P&amp;L'!$X$94,'Detailed P&amp;L'!$X$96,'Detailed P&amp;L'!$X$97,'Detailed P&amp;L'!$X$98,'Detailed P&amp;L'!$V$99,'Detailed P&amp;L'!$X$99</definedName>
    <definedName name="QB_FORMULA_5" localSheetId="0" hidden="1">'Expanded P&amp;L 6Mo'!$P$45,'Expanded P&amp;L 6Mo'!$R$45,'Expanded P&amp;L 6Mo'!$T$45,'Expanded P&amp;L 6Mo'!$T$47,'Expanded P&amp;L 6Mo'!$T$48,'Expanded P&amp;L 6Mo'!$H$49,'Expanded P&amp;L 6Mo'!$J$49,'Expanded P&amp;L 6Mo'!$L$49,'Expanded P&amp;L 6Mo'!$N$49,'Expanded P&amp;L 6Mo'!$P$49,'Expanded P&amp;L 6Mo'!$R$49,'Expanded P&amp;L 6Mo'!$T$49,'Expanded P&amp;L 6Mo'!$T$51,'Expanded P&amp;L 6Mo'!$T$52,'Expanded P&amp;L 6Mo'!$H$53,'Expanded P&amp;L 6Mo'!$J$53</definedName>
    <definedName name="QB_FORMULA_6" localSheetId="2" hidden="1">'Collapsed 13 Mo'!$L$36,'Collapsed 13 Mo'!$N$36,'Collapsed 13 Mo'!$P$36,'Collapsed 13 Mo'!$R$36,'Collapsed 13 Mo'!$T$36,'Collapsed 13 Mo'!$V$36,'Collapsed 13 Mo'!$X$36,'Collapsed 13 Mo'!$Z$36,'Collapsed 13 Mo'!$AB$36,'Collapsed 13 Mo'!$AD$36,'Collapsed 13 Mo'!$AF$36,'Collapsed 13 Mo'!$F$37,'Collapsed 13 Mo'!$H$37,'Collapsed 13 Mo'!$J$37,'Collapsed 13 Mo'!$L$37,'Collapsed 13 Mo'!$N$37</definedName>
    <definedName name="QB_FORMULA_6" localSheetId="4" hidden="1">'Detailed P&amp;L'!$X$102,'Detailed P&amp;L'!$V$103,'Detailed P&amp;L'!$X$103,'Detailed P&amp;L'!$X$105,'Detailed P&amp;L'!$V$106,'Detailed P&amp;L'!$X$106,'Detailed P&amp;L'!$V$107,'Detailed P&amp;L'!$X$107,'Detailed P&amp;L'!$V$108,'Detailed P&amp;L'!$X$108,'Detailed P&amp;L'!$X$111,'Detailed P&amp;L'!$X$112,'Detailed P&amp;L'!$X$113,'Detailed P&amp;L'!$V$114,'Detailed P&amp;L'!$X$114,'Detailed P&amp;L'!$X$116</definedName>
    <definedName name="QB_FORMULA_6" localSheetId="0" hidden="1">'Expanded P&amp;L 6Mo'!$L$53,'Expanded P&amp;L 6Mo'!$N$53,'Expanded P&amp;L 6Mo'!$P$53,'Expanded P&amp;L 6Mo'!$R$53,'Expanded P&amp;L 6Mo'!$T$53,'Expanded P&amp;L 6Mo'!$T$55,'Expanded P&amp;L 6Mo'!$T$56,'Expanded P&amp;L 6Mo'!$T$57,'Expanded P&amp;L 6Mo'!$T$58,'Expanded P&amp;L 6Mo'!$T$59,'Expanded P&amp;L 6Mo'!$T$60,'Expanded P&amp;L 6Mo'!$T$61,'Expanded P&amp;L 6Mo'!$T$62,'Expanded P&amp;L 6Mo'!$H$63,'Expanded P&amp;L 6Mo'!$J$63,'Expanded P&amp;L 6Mo'!$L$63</definedName>
    <definedName name="QB_FORMULA_7" localSheetId="2" hidden="1">'Collapsed 13 Mo'!$P$37,'Collapsed 13 Mo'!$R$37,'Collapsed 13 Mo'!$T$37,'Collapsed 13 Mo'!$V$37,'Collapsed 13 Mo'!$X$37,'Collapsed 13 Mo'!$Z$37,'Collapsed 13 Mo'!$AB$37,'Collapsed 13 Mo'!$AD$37,'Collapsed 13 Mo'!$AF$37,'Collapsed 13 Mo'!$F$38,'Collapsed 13 Mo'!$H$38,'Collapsed 13 Mo'!$J$38,'Collapsed 13 Mo'!$L$38,'Collapsed 13 Mo'!$N$38,'Collapsed 13 Mo'!$P$38,'Collapsed 13 Mo'!$R$38</definedName>
    <definedName name="QB_FORMULA_7" localSheetId="4" hidden="1">'Detailed P&amp;L'!$V$117,'Detailed P&amp;L'!$X$117,'Detailed P&amp;L'!$V$118,'Detailed P&amp;L'!$X$118,'Detailed P&amp;L'!$X$121,'Detailed P&amp;L'!$X$122,'Detailed P&amp;L'!$X$123,'Detailed P&amp;L'!$X$124,'Detailed P&amp;L'!$V$125,'Detailed P&amp;L'!$X$125,'Detailed P&amp;L'!$X$127,'Detailed P&amp;L'!$X$128,'Detailed P&amp;L'!$V$129,'Detailed P&amp;L'!$X$129,'Detailed P&amp;L'!$X$131,'Detailed P&amp;L'!$V$132</definedName>
    <definedName name="QB_FORMULA_7" localSheetId="0" hidden="1">'Expanded P&amp;L 6Mo'!$N$63,'Expanded P&amp;L 6Mo'!$P$63,'Expanded P&amp;L 6Mo'!$R$63,'Expanded P&amp;L 6Mo'!$T$63,'Expanded P&amp;L 6Mo'!$T$65,'Expanded P&amp;L 6Mo'!$T$66,'Expanded P&amp;L 6Mo'!$T$67,'Expanded P&amp;L 6Mo'!$T$68,'Expanded P&amp;L 6Mo'!$H$69,'Expanded P&amp;L 6Mo'!$J$69,'Expanded P&amp;L 6Mo'!$L$69,'Expanded P&amp;L 6Mo'!$N$69,'Expanded P&amp;L 6Mo'!$P$69,'Expanded P&amp;L 6Mo'!$R$69,'Expanded P&amp;L 6Mo'!$T$69,'Expanded P&amp;L 6Mo'!$T$71</definedName>
    <definedName name="QB_FORMULA_8" localSheetId="2" hidden="1">'Collapsed 13 Mo'!$T$38,'Collapsed 13 Mo'!$V$38,'Collapsed 13 Mo'!$X$38,'Collapsed 13 Mo'!$Z$38,'Collapsed 13 Mo'!$AB$38,'Collapsed 13 Mo'!$AD$38,'Collapsed 13 Mo'!$AF$38</definedName>
    <definedName name="QB_FORMULA_8" localSheetId="4" hidden="1">'Detailed P&amp;L'!$X$132,'Detailed P&amp;L'!$X$134,'Detailed P&amp;L'!$X$135,'Detailed P&amp;L'!$V$136,'Detailed P&amp;L'!$X$136,'Detailed P&amp;L'!$X$138,'Detailed P&amp;L'!$X$139,'Detailed P&amp;L'!$X$140,'Detailed P&amp;L'!$X$141,'Detailed P&amp;L'!$V$142,'Detailed P&amp;L'!$X$142,'Detailed P&amp;L'!$X$144,'Detailed P&amp;L'!$X$145,'Detailed P&amp;L'!$V$146,'Detailed P&amp;L'!$X$146,'Detailed P&amp;L'!$X$148</definedName>
    <definedName name="QB_FORMULA_8" localSheetId="0" hidden="1">'Expanded P&amp;L 6Mo'!$H$72,'Expanded P&amp;L 6Mo'!$J$72,'Expanded P&amp;L 6Mo'!$L$72,'Expanded P&amp;L 6Mo'!$N$72,'Expanded P&amp;L 6Mo'!$P$72,'Expanded P&amp;L 6Mo'!$R$72,'Expanded P&amp;L 6Mo'!$T$72,'Expanded P&amp;L 6Mo'!$T$74,'Expanded P&amp;L 6Mo'!$T$75,'Expanded P&amp;L 6Mo'!$T$76,'Expanded P&amp;L 6Mo'!$T$77,'Expanded P&amp;L 6Mo'!$T$78,'Expanded P&amp;L 6Mo'!$H$79,'Expanded P&amp;L 6Mo'!$J$79,'Expanded P&amp;L 6Mo'!$L$79,'Expanded P&amp;L 6Mo'!$N$79</definedName>
    <definedName name="QB_FORMULA_9" localSheetId="4" hidden="1">'Detailed P&amp;L'!$V$149,'Detailed P&amp;L'!$X$149,'Detailed P&amp;L'!$V$150,'Detailed P&amp;L'!$X$150,'Detailed P&amp;L'!$X$153,'Detailed P&amp;L'!$X$154,'Detailed P&amp;L'!$X$155,'Detailed P&amp;L'!$X$156,'Detailed P&amp;L'!$X$157,'Detailed P&amp;L'!$V$158,'Detailed P&amp;L'!$X$158,'Detailed P&amp;L'!$X$160,'Detailed P&amp;L'!$X$161,'Detailed P&amp;L'!$X$162,'Detailed P&amp;L'!$X$163,'Detailed P&amp;L'!$X$164</definedName>
    <definedName name="QB_FORMULA_9" localSheetId="0" hidden="1">'Expanded P&amp;L 6Mo'!$P$79,'Expanded P&amp;L 6Mo'!$R$79,'Expanded P&amp;L 6Mo'!$T$79,'Expanded P&amp;L 6Mo'!$T$81,'Expanded P&amp;L 6Mo'!$T$82,'Expanded P&amp;L 6Mo'!$T$83,'Expanded P&amp;L 6Mo'!$H$84,'Expanded P&amp;L 6Mo'!$J$84,'Expanded P&amp;L 6Mo'!$L$84,'Expanded P&amp;L 6Mo'!$N$84,'Expanded P&amp;L 6Mo'!$P$84,'Expanded P&amp;L 6Mo'!$R$84,'Expanded P&amp;L 6Mo'!$T$84,'Expanded P&amp;L 6Mo'!$T$86,'Expanded P&amp;L 6Mo'!$H$87,'Expanded P&amp;L 6Mo'!$J$87</definedName>
    <definedName name="QB_ROW_1" localSheetId="8" hidden="1">'Balance Sheet'!$A$2</definedName>
    <definedName name="QB_ROW_100050" localSheetId="4" hidden="1">'Detailed P&amp;L'!$F$126</definedName>
    <definedName name="QB_ROW_100250" localSheetId="0" hidden="1">'Expanded P&amp;L 6Mo'!$F$56</definedName>
    <definedName name="QB_ROW_10031" localSheetId="8" hidden="1">'Balance Sheet'!$D$24</definedName>
    <definedName name="QB_ROW_100350" localSheetId="4" hidden="1">'Detailed P&amp;L'!$F$129</definedName>
    <definedName name="QB_ROW_101050" localSheetId="4" hidden="1">'Detailed P&amp;L'!$F$130</definedName>
    <definedName name="QB_ROW_1011" localSheetId="8" hidden="1">'Balance Sheet'!$B$3</definedName>
    <definedName name="QB_ROW_101210" localSheetId="6" hidden="1">'Aging AP'!$B$4</definedName>
    <definedName name="QB_ROW_101250" localSheetId="0" hidden="1">'Expanded P&amp;L 6Mo'!$F$57</definedName>
    <definedName name="QB_ROW_101350" localSheetId="4" hidden="1">'Detailed P&amp;L'!$F$132</definedName>
    <definedName name="QB_ROW_102050" localSheetId="4" hidden="1">'Detailed P&amp;L'!$F$282</definedName>
    <definedName name="QB_ROW_10220" localSheetId="8" hidden="1">'Balance Sheet'!$C$44</definedName>
    <definedName name="QB_ROW_102250" localSheetId="0" hidden="1">'Expanded P&amp;L 6Mo'!$F$105</definedName>
    <definedName name="QB_ROW_102350" localSheetId="4" hidden="1">'Detailed P&amp;L'!$F$284</definedName>
    <definedName name="QB_ROW_10331" localSheetId="8" hidden="1">'Balance Sheet'!$D$26</definedName>
    <definedName name="QB_ROW_105250" localSheetId="0" hidden="1">'Expanded P&amp;L 6Mo'!$F$11</definedName>
    <definedName name="QB_ROW_106050" localSheetId="4" hidden="1">'Detailed P&amp;L'!$F$180</definedName>
    <definedName name="QB_ROW_106250" localSheetId="0" hidden="1">'Expanded P&amp;L 6Mo'!$F$71</definedName>
    <definedName name="QB_ROW_106350" localSheetId="4" hidden="1">'Detailed P&amp;L'!$F$205</definedName>
    <definedName name="QB_ROW_110230" localSheetId="8" hidden="1">'Balance Sheet'!$D$39</definedName>
    <definedName name="QB_ROW_11031" localSheetId="8" hidden="1">'Balance Sheet'!$D$27</definedName>
    <definedName name="QB_ROW_112050" localSheetId="4" hidden="1">'Detailed P&amp;L'!$F$86</definedName>
    <definedName name="QB_ROW_112250" localSheetId="0" hidden="1">'Expanded P&amp;L 6Mo'!$F$36</definedName>
    <definedName name="QB_ROW_112350" localSheetId="4" hidden="1">'Detailed P&amp;L'!$F$89</definedName>
    <definedName name="QB_ROW_113050" localSheetId="4" hidden="1">'Detailed P&amp;L'!$F$90</definedName>
    <definedName name="QB_ROW_113250" localSheetId="0" hidden="1">'Expanded P&amp;L 6Mo'!$F$37</definedName>
    <definedName name="QB_ROW_11331" localSheetId="8" hidden="1">'Balance Sheet'!$D$29</definedName>
    <definedName name="QB_ROW_113350" localSheetId="4" hidden="1">'Detailed P&amp;L'!$F$94</definedName>
    <definedName name="QB_ROW_114050" localSheetId="4" hidden="1">'Detailed P&amp;L'!$F$133</definedName>
    <definedName name="QB_ROW_114210" localSheetId="6" hidden="1">'Aging AP'!$B$9</definedName>
    <definedName name="QB_ROW_114250" localSheetId="0" hidden="1">'Expanded P&amp;L 6Mo'!$F$58</definedName>
    <definedName name="QB_ROW_114350" localSheetId="4" hidden="1">'Detailed P&amp;L'!$F$136</definedName>
    <definedName name="QB_ROW_115250" localSheetId="0" hidden="1">'Expanded P&amp;L 6Mo'!$F$78</definedName>
    <definedName name="QB_ROW_117210" localSheetId="6" hidden="1">'Aging AP'!$B$10</definedName>
    <definedName name="QB_ROW_118210" localSheetId="6" hidden="1">'Aging AP'!$B$14</definedName>
    <definedName name="QB_ROW_12031" localSheetId="8" hidden="1">'Balance Sheet'!$D$30</definedName>
    <definedName name="QB_ROW_12331" localSheetId="8" hidden="1">'Balance Sheet'!$D$36</definedName>
    <definedName name="QB_ROW_124050" localSheetId="4" hidden="1">'Detailed P&amp;L'!$F$137</definedName>
    <definedName name="QB_ROW_124250" localSheetId="0" hidden="1">'Expanded P&amp;L 6Mo'!$F$59</definedName>
    <definedName name="QB_ROW_124350" localSheetId="4" hidden="1">'Detailed P&amp;L'!$F$142</definedName>
    <definedName name="QB_ROW_127050" localSheetId="4" hidden="1">'Detailed P&amp;L'!$F$95</definedName>
    <definedName name="QB_ROW_127250" localSheetId="0" hidden="1">'Expanded P&amp;L 6Mo'!$F$38</definedName>
    <definedName name="QB_ROW_127350" localSheetId="4" hidden="1">'Detailed P&amp;L'!$F$99</definedName>
    <definedName name="QB_ROW_13021" localSheetId="8" hidden="1">'Balance Sheet'!$C$38</definedName>
    <definedName name="QB_ROW_1311" localSheetId="8" hidden="1">'Balance Sheet'!$B$16</definedName>
    <definedName name="QB_ROW_13321" localSheetId="8" hidden="1">'Balance Sheet'!$C$40</definedName>
    <definedName name="QB_ROW_133250" localSheetId="0" hidden="1">'Expanded P&amp;L 6Mo'!$F$76</definedName>
    <definedName name="QB_ROW_135240" localSheetId="8" hidden="1">'Balance Sheet'!$E$32</definedName>
    <definedName name="QB_ROW_137240" localSheetId="2" hidden="1">'Collapsed 13 Mo'!$E$22</definedName>
    <definedName name="QB_ROW_137240" localSheetId="3" hidden="1">'Collapsed 6 Mo'!$E$21</definedName>
    <definedName name="QB_ROW_137240" localSheetId="0" hidden="1">'Expanded P&amp;L 6Mo'!$E$88</definedName>
    <definedName name="QB_ROW_14011" localSheetId="8" hidden="1">'Balance Sheet'!$B$42</definedName>
    <definedName name="QB_ROW_14311" localSheetId="8" hidden="1">'Balance Sheet'!$B$46</definedName>
    <definedName name="QB_ROW_148250" localSheetId="0" hidden="1">'Expanded P&amp;L 6Mo'!$F$77</definedName>
    <definedName name="QB_ROW_150250" localSheetId="0" hidden="1">'Expanded P&amp;L 6Mo'!$F$62</definedName>
    <definedName name="QB_ROW_153250" localSheetId="0" hidden="1">'Expanded P&amp;L 6Mo'!$F$106</definedName>
    <definedName name="QB_ROW_154050" localSheetId="5" hidden="1">Bookstore!$F$5</definedName>
    <definedName name="QB_ROW_154050" localSheetId="4" hidden="1">'Detailed P&amp;L'!$F$19</definedName>
    <definedName name="QB_ROW_154250" localSheetId="0" hidden="1">'Expanded P&amp;L 6Mo'!$F$6</definedName>
    <definedName name="QB_ROW_154350" localSheetId="5" hidden="1">Bookstore!$F$7</definedName>
    <definedName name="QB_ROW_154350" localSheetId="4" hidden="1">'Detailed P&amp;L'!$F$31</definedName>
    <definedName name="QB_ROW_159060" localSheetId="4" hidden="1">'Detailed P&amp;L'!$G$104</definedName>
    <definedName name="QB_ROW_159260" localSheetId="0" hidden="1">'Expanded P&amp;L 6Mo'!$G$43</definedName>
    <definedName name="QB_ROW_159360" localSheetId="4" hidden="1">'Detailed P&amp;L'!$G$106</definedName>
    <definedName name="QB_ROW_162050" localSheetId="4" hidden="1">'Detailed P&amp;L'!$F$219</definedName>
    <definedName name="QB_ROW_162250" localSheetId="0" hidden="1">'Expanded P&amp;L 6Mo'!$F$86</definedName>
    <definedName name="QB_ROW_162350" localSheetId="4" hidden="1">'Detailed P&amp;L'!$F$225</definedName>
    <definedName name="QB_ROW_163050" localSheetId="4" hidden="1">'Detailed P&amp;L'!$F$252</definedName>
    <definedName name="QB_ROW_163250" localSheetId="0" hidden="1">'Expanded P&amp;L 6Mo'!$F$100</definedName>
    <definedName name="QB_ROW_163350" localSheetId="4" hidden="1">'Detailed P&amp;L'!$F$279</definedName>
    <definedName name="QB_ROW_164330" localSheetId="8" hidden="1">'Balance Sheet'!$D$8</definedName>
    <definedName name="QB_ROW_165330" localSheetId="8" hidden="1">'Balance Sheet'!$D$6</definedName>
    <definedName name="QB_ROW_166050" localSheetId="4" hidden="1">'Detailed P&amp;L'!$F$173</definedName>
    <definedName name="QB_ROW_166250" localSheetId="0" hidden="1">'Expanded P&amp;L 6Mo'!$F$68</definedName>
    <definedName name="QB_ROW_166350" localSheetId="4" hidden="1">'Detailed P&amp;L'!$F$177</definedName>
    <definedName name="QB_ROW_170050" localSheetId="4" hidden="1">'Detailed P&amp;L'!$F$147</definedName>
    <definedName name="QB_ROW_170250" localSheetId="0" hidden="1">'Expanded P&amp;L 6Mo'!$F$61</definedName>
    <definedName name="QB_ROW_170350" localSheetId="4" hidden="1">'Detailed P&amp;L'!$F$149</definedName>
    <definedName name="QB_ROW_171250" localSheetId="0" hidden="1">'Expanded P&amp;L 6Mo'!$F$20</definedName>
    <definedName name="QB_ROW_17221" localSheetId="8" hidden="1">'Balance Sheet'!$C$45</definedName>
    <definedName name="QB_ROW_178230" localSheetId="8" hidden="1">'Balance Sheet'!$D$11</definedName>
    <definedName name="QB_ROW_182050" localSheetId="4" hidden="1">'Detailed P&amp;L'!$F$60</definedName>
    <definedName name="QB_ROW_182250" localSheetId="0" hidden="1">'Expanded P&amp;L 6Mo'!$F$30</definedName>
    <definedName name="QB_ROW_182350" localSheetId="4" hidden="1">'Detailed P&amp;L'!$F$62</definedName>
    <definedName name="QB_ROW_18301" localSheetId="5" hidden="1">Bookstore!$A$34</definedName>
    <definedName name="QB_ROW_18301" localSheetId="2" hidden="1">'Collapsed 13 Mo'!$A$38</definedName>
    <definedName name="QB_ROW_18301" localSheetId="3" hidden="1">'Collapsed 6 Mo'!$A$36</definedName>
    <definedName name="QB_ROW_18301" localSheetId="4" hidden="1">'Detailed P&amp;L'!$A$289</definedName>
    <definedName name="QB_ROW_18301" localSheetId="0" hidden="1">'Expanded P&amp;L 6Mo'!$A$122</definedName>
    <definedName name="QB_ROW_184340" localSheetId="8" hidden="1">'Balance Sheet'!$E$28</definedName>
    <definedName name="QB_ROW_186040" localSheetId="4" hidden="1">'Detailed P&amp;L'!$E$54</definedName>
    <definedName name="QB_ROW_186040" localSheetId="0" hidden="1">'Expanded P&amp;L 6Mo'!$E$28</definedName>
    <definedName name="QB_ROW_186340" localSheetId="2" hidden="1">'Collapsed 13 Mo'!$E$13</definedName>
    <definedName name="QB_ROW_186340" localSheetId="3" hidden="1">'Collapsed 6 Mo'!$E$12</definedName>
    <definedName name="QB_ROW_186340" localSheetId="4" hidden="1">'Detailed P&amp;L'!$E$108</definedName>
    <definedName name="QB_ROW_186340" localSheetId="0" hidden="1">'Expanded P&amp;L 6Mo'!$E$45</definedName>
    <definedName name="QB_ROW_187040" localSheetId="4" hidden="1">'Detailed P&amp;L'!$E$109</definedName>
    <definedName name="QB_ROW_187040" localSheetId="0" hidden="1">'Expanded P&amp;L 6Mo'!$E$46</definedName>
    <definedName name="QB_ROW_187210" localSheetId="6" hidden="1">'Aging AP'!$B$16</definedName>
    <definedName name="QB_ROW_187340" localSheetId="2" hidden="1">'Collapsed 13 Mo'!$E$14</definedName>
    <definedName name="QB_ROW_187340" localSheetId="3" hidden="1">'Collapsed 6 Mo'!$E$13</definedName>
    <definedName name="QB_ROW_187340" localSheetId="4" hidden="1">'Detailed P&amp;L'!$E$118</definedName>
    <definedName name="QB_ROW_187340" localSheetId="0" hidden="1">'Expanded P&amp;L 6Mo'!$E$49</definedName>
    <definedName name="QB_ROW_188040" localSheetId="4" hidden="1">'Detailed P&amp;L'!$E$281</definedName>
    <definedName name="QB_ROW_188040" localSheetId="0" hidden="1">'Expanded P&amp;L 6Mo'!$E$102</definedName>
    <definedName name="QB_ROW_188340" localSheetId="4" hidden="1">'Detailed P&amp;L'!$E$285</definedName>
    <definedName name="QB_ROW_188340" localSheetId="0" hidden="1">'Expanded P&amp;L 6Mo'!$E$107</definedName>
    <definedName name="QB_ROW_189040" localSheetId="4" hidden="1">'Detailed P&amp;L'!$E$119</definedName>
    <definedName name="QB_ROW_189040" localSheetId="0" hidden="1">'Expanded P&amp;L 6Mo'!$E$54</definedName>
    <definedName name="QB_ROW_189340" localSheetId="2" hidden="1">'Collapsed 13 Mo'!$E$16</definedName>
    <definedName name="QB_ROW_189340" localSheetId="3" hidden="1">'Collapsed 6 Mo'!$E$15</definedName>
    <definedName name="QB_ROW_189340" localSheetId="4" hidden="1">'Detailed P&amp;L'!$E$150</definedName>
    <definedName name="QB_ROW_189340" localSheetId="0" hidden="1">'Expanded P&amp;L 6Mo'!$E$63</definedName>
    <definedName name="QB_ROW_190040" localSheetId="4" hidden="1">'Detailed P&amp;L'!$E$151</definedName>
    <definedName name="QB_ROW_190040" localSheetId="0" hidden="1">'Expanded P&amp;L 6Mo'!$E$64</definedName>
    <definedName name="QB_ROW_19011" localSheetId="5" hidden="1">Bookstore!$B$2</definedName>
    <definedName name="QB_ROW_19011" localSheetId="2" hidden="1">'Collapsed 13 Mo'!$B$2</definedName>
    <definedName name="QB_ROW_19011" localSheetId="3" hidden="1">'Collapsed 6 Mo'!$B$2</definedName>
    <definedName name="QB_ROW_19011" localSheetId="4" hidden="1">'Detailed P&amp;L'!$B$2</definedName>
    <definedName name="QB_ROW_19011" localSheetId="0" hidden="1">'Expanded P&amp;L 6Mo'!$B$2</definedName>
    <definedName name="QB_ROW_190340" localSheetId="2" hidden="1">'Collapsed 13 Mo'!$E$17</definedName>
    <definedName name="QB_ROW_190340" localSheetId="3" hidden="1">'Collapsed 6 Mo'!$E$16</definedName>
    <definedName name="QB_ROW_190340" localSheetId="4" hidden="1">'Detailed P&amp;L'!$E$178</definedName>
    <definedName name="QB_ROW_190340" localSheetId="0" hidden="1">'Expanded P&amp;L 6Mo'!$E$69</definedName>
    <definedName name="QB_ROW_191040" localSheetId="4" hidden="1">'Detailed P&amp;L'!$E$179</definedName>
    <definedName name="QB_ROW_191040" localSheetId="0" hidden="1">'Expanded P&amp;L 6Mo'!$E$70</definedName>
    <definedName name="QB_ROW_191340" localSheetId="2" hidden="1">'Collapsed 13 Mo'!$E$18</definedName>
    <definedName name="QB_ROW_191340" localSheetId="3" hidden="1">'Collapsed 6 Mo'!$E$17</definedName>
    <definedName name="QB_ROW_191340" localSheetId="4" hidden="1">'Detailed P&amp;L'!$E$206</definedName>
    <definedName name="QB_ROW_191340" localSheetId="0" hidden="1">'Expanded P&amp;L 6Mo'!$E$72</definedName>
    <definedName name="QB_ROW_192040" localSheetId="4" hidden="1">'Detailed P&amp;L'!$E$207</definedName>
    <definedName name="QB_ROW_192040" localSheetId="0" hidden="1">'Expanded P&amp;L 6Mo'!$E$73</definedName>
    <definedName name="QB_ROW_19210" localSheetId="6" hidden="1">'Aging AP'!$B$11</definedName>
    <definedName name="QB_ROW_192340" localSheetId="2" hidden="1">'Collapsed 13 Mo'!$E$19</definedName>
    <definedName name="QB_ROW_192340" localSheetId="3" hidden="1">'Collapsed 6 Mo'!$E$18</definedName>
    <definedName name="QB_ROW_192340" localSheetId="4" hidden="1">'Detailed P&amp;L'!$E$211</definedName>
    <definedName name="QB_ROW_192340" localSheetId="0" hidden="1">'Expanded P&amp;L 6Mo'!$E$79</definedName>
    <definedName name="QB_ROW_19240" localSheetId="8" hidden="1">'Balance Sheet'!$E$25</definedName>
    <definedName name="QB_ROW_193040" localSheetId="4" hidden="1">'Detailed P&amp;L'!$E$212</definedName>
    <definedName name="QB_ROW_193040" localSheetId="0" hidden="1">'Expanded P&amp;L 6Mo'!$E$80</definedName>
    <definedName name="QB_ROW_19311" localSheetId="5" hidden="1">Bookstore!$B$11</definedName>
    <definedName name="QB_ROW_19311" localSheetId="2" hidden="1">'Collapsed 13 Mo'!$B$24</definedName>
    <definedName name="QB_ROW_19311" localSheetId="3" hidden="1">'Collapsed 6 Mo'!$B$23</definedName>
    <definedName name="QB_ROW_19311" localSheetId="4" hidden="1">'Detailed P&amp;L'!$B$228</definedName>
    <definedName name="QB_ROW_19311" localSheetId="0" hidden="1">'Expanded P&amp;L 6Mo'!$B$90</definedName>
    <definedName name="QB_ROW_193340" localSheetId="2" hidden="1">'Collapsed 13 Mo'!$E$20</definedName>
    <definedName name="QB_ROW_193340" localSheetId="3" hidden="1">'Collapsed 6 Mo'!$E$19</definedName>
    <definedName name="QB_ROW_193340" localSheetId="4" hidden="1">'Detailed P&amp;L'!$E$217</definedName>
    <definedName name="QB_ROW_193340" localSheetId="0" hidden="1">'Expanded P&amp;L 6Mo'!$E$84</definedName>
    <definedName name="QB_ROW_194040" localSheetId="4" hidden="1">'Detailed P&amp;L'!$E$218</definedName>
    <definedName name="QB_ROW_194040" localSheetId="0" hidden="1">'Expanded P&amp;L 6Mo'!$E$85</definedName>
    <definedName name="QB_ROW_194340" localSheetId="2" hidden="1">'Collapsed 13 Mo'!$E$21</definedName>
    <definedName name="QB_ROW_194340" localSheetId="3" hidden="1">'Collapsed 6 Mo'!$E$20</definedName>
    <definedName name="QB_ROW_194340" localSheetId="4" hidden="1">'Detailed P&amp;L'!$E$226</definedName>
    <definedName name="QB_ROW_194340" localSheetId="0" hidden="1">'Expanded P&amp;L 6Mo'!$E$87</definedName>
    <definedName name="QB_ROW_196210" localSheetId="6" hidden="1">'Aging AP'!$B$13</definedName>
    <definedName name="QB_ROW_198040" localSheetId="5" hidden="1">Bookstore!$E$4</definedName>
    <definedName name="QB_ROW_198040" localSheetId="4" hidden="1">'Detailed P&amp;L'!$E$4</definedName>
    <definedName name="QB_ROW_198040" localSheetId="0" hidden="1">'Expanded P&amp;L 6Mo'!$E$4</definedName>
    <definedName name="QB_ROW_198340" localSheetId="5" hidden="1">Bookstore!$E$8</definedName>
    <definedName name="QB_ROW_198340" localSheetId="2" hidden="1">'Collapsed 13 Mo'!$E$4</definedName>
    <definedName name="QB_ROW_198340" localSheetId="3" hidden="1">'Collapsed 6 Mo'!$E$4</definedName>
    <definedName name="QB_ROW_198340" localSheetId="4" hidden="1">'Detailed P&amp;L'!$E$35</definedName>
    <definedName name="QB_ROW_198340" localSheetId="0" hidden="1">'Expanded P&amp;L 6Mo'!$E$8</definedName>
    <definedName name="QB_ROW_199040" localSheetId="0" hidden="1">'Expanded P&amp;L 6Mo'!$E$9</definedName>
    <definedName name="QB_ROW_199340" localSheetId="2" hidden="1">'Collapsed 13 Mo'!$E$5</definedName>
    <definedName name="QB_ROW_199340" localSheetId="3" hidden="1">'Collapsed 6 Mo'!$E$5</definedName>
    <definedName name="QB_ROW_199340" localSheetId="0" hidden="1">'Expanded P&amp;L 6Mo'!$E$12</definedName>
    <definedName name="QB_ROW_200040" localSheetId="4" hidden="1">'Detailed P&amp;L'!$E$36</definedName>
    <definedName name="QB_ROW_200040" localSheetId="0" hidden="1">'Expanded P&amp;L 6Mo'!$E$13</definedName>
    <definedName name="QB_ROW_200250" localSheetId="0" hidden="1">'Expanded P&amp;L 6Mo'!$F$17</definedName>
    <definedName name="QB_ROW_20031" localSheetId="5" hidden="1">Bookstore!$D$3</definedName>
    <definedName name="QB_ROW_20031" localSheetId="2" hidden="1">'Collapsed 13 Mo'!$D$3</definedName>
    <definedName name="QB_ROW_20031" localSheetId="3" hidden="1">'Collapsed 6 Mo'!$D$3</definedName>
    <definedName name="QB_ROW_20031" localSheetId="4" hidden="1">'Detailed P&amp;L'!$D$3</definedName>
    <definedName name="QB_ROW_20031" localSheetId="0" hidden="1">'Expanded P&amp;L 6Mo'!$D$3</definedName>
    <definedName name="QB_ROW_200340" localSheetId="2" hidden="1">'Collapsed 13 Mo'!$E$6</definedName>
    <definedName name="QB_ROW_200340" localSheetId="3" hidden="1">'Collapsed 6 Mo'!$E$6</definedName>
    <definedName name="QB_ROW_200340" localSheetId="4" hidden="1">'Detailed P&amp;L'!$E$43</definedName>
    <definedName name="QB_ROW_200340" localSheetId="0" hidden="1">'Expanded P&amp;L 6Mo'!$E$18</definedName>
    <definedName name="QB_ROW_201040" localSheetId="0" hidden="1">'Expanded P&amp;L 6Mo'!$E$19</definedName>
    <definedName name="QB_ROW_201340" localSheetId="2" hidden="1">'Collapsed 13 Mo'!$E$7</definedName>
    <definedName name="QB_ROW_201340" localSheetId="3" hidden="1">'Collapsed 6 Mo'!$E$7</definedName>
    <definedName name="QB_ROW_201340" localSheetId="0" hidden="1">'Expanded P&amp;L 6Mo'!$E$23</definedName>
    <definedName name="QB_ROW_202040" localSheetId="4" hidden="1">'Detailed P&amp;L'!$E$251</definedName>
    <definedName name="QB_ROW_202040" localSheetId="0" hidden="1">'Expanded P&amp;L 6Mo'!$E$99</definedName>
    <definedName name="QB_ROW_2021" localSheetId="8" hidden="1">'Balance Sheet'!$C$4</definedName>
    <definedName name="QB_ROW_202340" localSheetId="4" hidden="1">'Detailed P&amp;L'!$E$280</definedName>
    <definedName name="QB_ROW_202340" localSheetId="0" hidden="1">'Expanded P&amp;L 6Mo'!$E$101</definedName>
    <definedName name="QB_ROW_203250" localSheetId="0" hidden="1">'Expanded P&amp;L 6Mo'!$F$22</definedName>
    <definedName name="QB_ROW_20331" localSheetId="5" hidden="1">Bookstore!$D$9</definedName>
    <definedName name="QB_ROW_20331" localSheetId="2" hidden="1">'Collapsed 13 Mo'!$D$9</definedName>
    <definedName name="QB_ROW_20331" localSheetId="3" hidden="1">'Collapsed 6 Mo'!$D$9</definedName>
    <definedName name="QB_ROW_20331" localSheetId="4" hidden="1">'Detailed P&amp;L'!$D$51</definedName>
    <definedName name="QB_ROW_20331" localSheetId="0" hidden="1">'Expanded P&amp;L 6Mo'!$D$25</definedName>
    <definedName name="QB_ROW_208050" localSheetId="4" hidden="1">'Detailed P&amp;L'!$F$37</definedName>
    <definedName name="QB_ROW_208250" localSheetId="0" hidden="1">'Expanded P&amp;L 6Mo'!$F$16</definedName>
    <definedName name="QB_ROW_208350" localSheetId="4" hidden="1">'Detailed P&amp;L'!$F$42</definedName>
    <definedName name="QB_ROW_209050" localSheetId="4" hidden="1">'Detailed P&amp;L'!$F$32</definedName>
    <definedName name="QB_ROW_209250" localSheetId="0" hidden="1">'Expanded P&amp;L 6Mo'!$F$7</definedName>
    <definedName name="QB_ROW_209350" localSheetId="4" hidden="1">'Detailed P&amp;L'!$F$34</definedName>
    <definedName name="QB_ROW_21031" localSheetId="2" hidden="1">'Collapsed 13 Mo'!$D$11</definedName>
    <definedName name="QB_ROW_21031" localSheetId="3" hidden="1">'Collapsed 6 Mo'!$D$11</definedName>
    <definedName name="QB_ROW_21031" localSheetId="4" hidden="1">'Detailed P&amp;L'!$D$53</definedName>
    <definedName name="QB_ROW_21031" localSheetId="0" hidden="1">'Expanded P&amp;L 6Mo'!$D$27</definedName>
    <definedName name="QB_ROW_211230" localSheetId="8" hidden="1">'Balance Sheet'!$D$12</definedName>
    <definedName name="QB_ROW_212230" localSheetId="8" hidden="1">'Balance Sheet'!$D$13</definedName>
    <definedName name="QB_ROW_21240" localSheetId="8" hidden="1">'Balance Sheet'!$E$33</definedName>
    <definedName name="QB_ROW_213240" localSheetId="0" hidden="1">'Expanded P&amp;L 6Mo'!$E$115</definedName>
    <definedName name="QB_ROW_21331" localSheetId="2" hidden="1">'Collapsed 13 Mo'!$D$23</definedName>
    <definedName name="QB_ROW_21331" localSheetId="3" hidden="1">'Collapsed 6 Mo'!$D$22</definedName>
    <definedName name="QB_ROW_21331" localSheetId="4" hidden="1">'Detailed P&amp;L'!$D$227</definedName>
    <definedName name="QB_ROW_21331" localSheetId="0" hidden="1">'Expanded P&amp;L 6Mo'!$D$89</definedName>
    <definedName name="QB_ROW_214030" localSheetId="0" hidden="1">'Expanded P&amp;L 6Mo'!$D$113</definedName>
    <definedName name="QB_ROW_214330" localSheetId="2" hidden="1">'Collapsed 13 Mo'!$D$31</definedName>
    <definedName name="QB_ROW_214330" localSheetId="3" hidden="1">'Collapsed 6 Mo'!$D$30</definedName>
    <definedName name="QB_ROW_214330" localSheetId="0" hidden="1">'Expanded P&amp;L 6Mo'!$D$116</definedName>
    <definedName name="QB_ROW_22011" localSheetId="5" hidden="1">Bookstore!$B$12</definedName>
    <definedName name="QB_ROW_22011" localSheetId="2" hidden="1">'Collapsed 13 Mo'!$B$25</definedName>
    <definedName name="QB_ROW_22011" localSheetId="3" hidden="1">'Collapsed 6 Mo'!$B$24</definedName>
    <definedName name="QB_ROW_22011" localSheetId="4" hidden="1">'Detailed P&amp;L'!$B$229</definedName>
    <definedName name="QB_ROW_22011" localSheetId="0" hidden="1">'Expanded P&amp;L 6Mo'!$B$91</definedName>
    <definedName name="QB_ROW_22311" localSheetId="5" hidden="1">Bookstore!$B$33</definedName>
    <definedName name="QB_ROW_22311" localSheetId="2" hidden="1">'Collapsed 13 Mo'!$B$37</definedName>
    <definedName name="QB_ROW_22311" localSheetId="3" hidden="1">'Collapsed 6 Mo'!$B$35</definedName>
    <definedName name="QB_ROW_22311" localSheetId="4" hidden="1">'Detailed P&amp;L'!$B$288</definedName>
    <definedName name="QB_ROW_22311" localSheetId="0" hidden="1">'Expanded P&amp;L 6Mo'!$B$121</definedName>
    <definedName name="QB_ROW_226050" localSheetId="4" hidden="1">'Detailed P&amp;L'!$F$69</definedName>
    <definedName name="QB_ROW_226250" localSheetId="0" hidden="1">'Expanded P&amp;L 6Mo'!$F$34</definedName>
    <definedName name="QB_ROW_226350" localSheetId="4" hidden="1">'Detailed P&amp;L'!$F$82</definedName>
    <definedName name="QB_ROW_228240" localSheetId="0" hidden="1">'Expanded P&amp;L 6Mo'!$E$94</definedName>
    <definedName name="QB_ROW_23021" localSheetId="5" hidden="1">Bookstore!$C$13</definedName>
    <definedName name="QB_ROW_23021" localSheetId="2" hidden="1">'Collapsed 13 Mo'!$C$26</definedName>
    <definedName name="QB_ROW_23021" localSheetId="3" hidden="1">'Collapsed 6 Mo'!$C$25</definedName>
    <definedName name="QB_ROW_23021" localSheetId="4" hidden="1">'Detailed P&amp;L'!$C$230</definedName>
    <definedName name="QB_ROW_23021" localSheetId="0" hidden="1">'Expanded P&amp;L 6Mo'!$C$92</definedName>
    <definedName name="QB_ROW_231040" localSheetId="5" hidden="1">Bookstore!$E$15</definedName>
    <definedName name="QB_ROW_231040" localSheetId="4" hidden="1">'Detailed P&amp;L'!$E$232</definedName>
    <definedName name="QB_ROW_231240" localSheetId="0" hidden="1">'Expanded P&amp;L 6Mo'!$E$95</definedName>
    <definedName name="QB_ROW_231340" localSheetId="5" hidden="1">Bookstore!$E$27</definedName>
    <definedName name="QB_ROW_231340" localSheetId="4" hidden="1">'Detailed P&amp;L'!$E$244</definedName>
    <definedName name="QB_ROW_2321" localSheetId="8" hidden="1">'Balance Sheet'!$C$9</definedName>
    <definedName name="QB_ROW_23321" localSheetId="5" hidden="1">Bookstore!$C$32</definedName>
    <definedName name="QB_ROW_23321" localSheetId="2" hidden="1">'Collapsed 13 Mo'!$C$32</definedName>
    <definedName name="QB_ROW_23321" localSheetId="3" hidden="1">'Collapsed 6 Mo'!$C$31</definedName>
    <definedName name="QB_ROW_23321" localSheetId="4" hidden="1">'Detailed P&amp;L'!$C$287</definedName>
    <definedName name="QB_ROW_23321" localSheetId="0" hidden="1">'Expanded P&amp;L 6Mo'!$C$117</definedName>
    <definedName name="QB_ROW_236040" localSheetId="0" hidden="1">'Expanded P&amp;L 6Mo'!$E$50</definedName>
    <definedName name="QB_ROW_236340" localSheetId="2" hidden="1">'Collapsed 13 Mo'!$E$15</definedName>
    <definedName name="QB_ROW_236340" localSheetId="3" hidden="1">'Collapsed 6 Mo'!$E$14</definedName>
    <definedName name="QB_ROW_236340" localSheetId="0" hidden="1">'Expanded P&amp;L 6Mo'!$E$53</definedName>
    <definedName name="QB_ROW_237250" localSheetId="0" hidden="1">'Expanded P&amp;L 6Mo'!$F$51</definedName>
    <definedName name="QB_ROW_238250" localSheetId="0" hidden="1">'Expanded P&amp;L 6Mo'!$F$52</definedName>
    <definedName name="QB_ROW_24021" localSheetId="2" hidden="1">'Collapsed 13 Mo'!$C$33</definedName>
    <definedName name="QB_ROW_24021" localSheetId="3" hidden="1">'Collapsed 6 Mo'!$C$32</definedName>
    <definedName name="QB_ROW_24021" localSheetId="0" hidden="1">'Expanded P&amp;L 6Mo'!$C$118</definedName>
    <definedName name="QB_ROW_24321" localSheetId="2" hidden="1">'Collapsed 13 Mo'!$C$36</definedName>
    <definedName name="QB_ROW_24321" localSheetId="3" hidden="1">'Collapsed 6 Mo'!$C$34</definedName>
    <definedName name="QB_ROW_24321" localSheetId="0" hidden="1">'Expanded P&amp;L 6Mo'!$C$120</definedName>
    <definedName name="QB_ROW_244230" localSheetId="8" hidden="1">'Balance Sheet'!$D$14</definedName>
    <definedName name="QB_ROW_248240" localSheetId="8" hidden="1">'Balance Sheet'!$E$34</definedName>
    <definedName name="QB_ROW_251230" localSheetId="2" hidden="1">'Collapsed 13 Mo'!$D$35</definedName>
    <definedName name="QB_ROW_251230" localSheetId="3" hidden="1">'Collapsed 6 Mo'!$D$33</definedName>
    <definedName name="QB_ROW_251230" localSheetId="0" hidden="1">'Expanded P&amp;L 6Mo'!$D$119</definedName>
    <definedName name="QB_ROW_253240" localSheetId="8" hidden="1">'Balance Sheet'!$E$35</definedName>
    <definedName name="QB_ROW_254030" localSheetId="4" hidden="1">'Detailed P&amp;L'!$D$250</definedName>
    <definedName name="QB_ROW_254030" localSheetId="0" hidden="1">'Expanded P&amp;L 6Mo'!$D$98</definedName>
    <definedName name="QB_ROW_254330" localSheetId="2" hidden="1">'Collapsed 13 Mo'!$D$29</definedName>
    <definedName name="QB_ROW_254330" localSheetId="3" hidden="1">'Collapsed 6 Mo'!$D$28</definedName>
    <definedName name="QB_ROW_254330" localSheetId="4" hidden="1">'Detailed P&amp;L'!$D$286</definedName>
    <definedName name="QB_ROW_254330" localSheetId="0" hidden="1">'Expanded P&amp;L 6Mo'!$D$108</definedName>
    <definedName name="QB_ROW_256260" localSheetId="0" hidden="1">'Expanded P&amp;L 6Mo'!$G$40</definedName>
    <definedName name="QB_ROW_257050" localSheetId="4" hidden="1">'Detailed P&amp;L'!$F$100</definedName>
    <definedName name="QB_ROW_257050" localSheetId="0" hidden="1">'Expanded P&amp;L 6Mo'!$F$39</definedName>
    <definedName name="QB_ROW_257350" localSheetId="4" hidden="1">'Detailed P&amp;L'!$F$107</definedName>
    <definedName name="QB_ROW_257350" localSheetId="0" hidden="1">'Expanded P&amp;L 6Mo'!$F$44</definedName>
    <definedName name="QB_ROW_259060" localSheetId="4" hidden="1">'Detailed P&amp;L'!$G$101</definedName>
    <definedName name="QB_ROW_259260" localSheetId="0" hidden="1">'Expanded P&amp;L 6Mo'!$G$41</definedName>
    <definedName name="QB_ROW_259360" localSheetId="4" hidden="1">'Detailed P&amp;L'!$G$103</definedName>
    <definedName name="QB_ROW_260260" localSheetId="0" hidden="1">'Expanded P&amp;L 6Mo'!$G$42</definedName>
    <definedName name="QB_ROW_263050" localSheetId="4" hidden="1">'Detailed P&amp;L'!$F$5</definedName>
    <definedName name="QB_ROW_263250" localSheetId="0" hidden="1">'Expanded P&amp;L 6Mo'!$F$5</definedName>
    <definedName name="QB_ROW_263350" localSheetId="4" hidden="1">'Detailed P&amp;L'!$F$18</definedName>
    <definedName name="QB_ROW_268030" localSheetId="5" hidden="1">Bookstore!$D$29</definedName>
    <definedName name="QB_ROW_268030" localSheetId="4" hidden="1">'Detailed P&amp;L'!$D$246</definedName>
    <definedName name="QB_ROW_268230" localSheetId="2" hidden="1">'Collapsed 13 Mo'!$D$28</definedName>
    <definedName name="QB_ROW_268230" localSheetId="3" hidden="1">'Collapsed 6 Mo'!$D$27</definedName>
    <definedName name="QB_ROW_268230" localSheetId="0" hidden="1">'Expanded P&amp;L 6Mo'!$D$97</definedName>
    <definedName name="QB_ROW_268330" localSheetId="5" hidden="1">Bookstore!$D$31</definedName>
    <definedName name="QB_ROW_268330" localSheetId="4" hidden="1">'Detailed P&amp;L'!$D$249</definedName>
    <definedName name="QB_ROW_270250" localSheetId="0" hidden="1">'Expanded P&amp;L 6Mo'!$F$103</definedName>
    <definedName name="QB_ROW_272240" localSheetId="2" hidden="1">'Collapsed 13 Mo'!$E$12</definedName>
    <definedName name="QB_ROW_274030" localSheetId="0" hidden="1">'Expanded P&amp;L 6Mo'!$D$109</definedName>
    <definedName name="QB_ROW_274330" localSheetId="2" hidden="1">'Collapsed 13 Mo'!$D$30</definedName>
    <definedName name="QB_ROW_274330" localSheetId="3" hidden="1">'Collapsed 6 Mo'!$D$29</definedName>
    <definedName name="QB_ROW_274330" localSheetId="0" hidden="1">'Expanded P&amp;L 6Mo'!$D$112</definedName>
    <definedName name="QB_ROW_275240" localSheetId="0" hidden="1">'Expanded P&amp;L 6Mo'!$E$110</definedName>
    <definedName name="QB_ROW_276240" localSheetId="0" hidden="1">'Expanded P&amp;L 6Mo'!$E$111</definedName>
    <definedName name="QB_ROW_277240" localSheetId="0" hidden="1">'Expanded P&amp;L 6Mo'!$E$114</definedName>
    <definedName name="QB_ROW_282250" localSheetId="0" hidden="1">'Expanded P&amp;L 6Mo'!$F$14</definedName>
    <definedName name="QB_ROW_30050" localSheetId="4" hidden="1">'Detailed P&amp;L'!$F$83</definedName>
    <definedName name="QB_ROW_301" localSheetId="8" hidden="1">'Balance Sheet'!$A$20</definedName>
    <definedName name="QB_ROW_30250" localSheetId="0" hidden="1">'Expanded P&amp;L 6Mo'!$F$35</definedName>
    <definedName name="QB_ROW_30350" localSheetId="4" hidden="1">'Detailed P&amp;L'!$F$85</definedName>
    <definedName name="QB_ROW_32050" localSheetId="4" hidden="1">'Detailed P&amp;L'!$F$55</definedName>
    <definedName name="QB_ROW_32210" localSheetId="6" hidden="1">'Aging AP'!$B$17</definedName>
    <definedName name="QB_ROW_32250" localSheetId="0" hidden="1">'Expanded P&amp;L 6Mo'!$F$29</definedName>
    <definedName name="QB_ROW_32301" localSheetId="6" hidden="1">'Aging AP'!$A$19</definedName>
    <definedName name="QB_ROW_32350" localSheetId="4" hidden="1">'Detailed P&amp;L'!$F$59</definedName>
    <definedName name="QB_ROW_326210" localSheetId="6" hidden="1">'Aging AP'!$B$6</definedName>
    <definedName name="QB_ROW_330210" localSheetId="6" hidden="1">'Aging AP'!$B$2</definedName>
    <definedName name="QB_ROW_33210" localSheetId="6" hidden="1">'Aging AP'!$B$8</definedName>
    <definedName name="QB_ROW_3340" localSheetId="8" hidden="1">'Balance Sheet'!$E$31</definedName>
    <definedName name="QB_ROW_338210" localSheetId="6" hidden="1">'Aging AP'!$B$18</definedName>
    <definedName name="QB_ROW_36030" localSheetId="5" hidden="1">Bookstore!$D$14</definedName>
    <definedName name="QB_ROW_36030" localSheetId="4" hidden="1">'Detailed P&amp;L'!$D$231</definedName>
    <definedName name="QB_ROW_36030" localSheetId="0" hidden="1">'Expanded P&amp;L 6Mo'!$D$93</definedName>
    <definedName name="QB_ROW_36330" localSheetId="5" hidden="1">Bookstore!$D$28</definedName>
    <definedName name="QB_ROW_36330" localSheetId="2" hidden="1">'Collapsed 13 Mo'!$D$27</definedName>
    <definedName name="QB_ROW_36330" localSheetId="3" hidden="1">'Collapsed 6 Mo'!$D$26</definedName>
    <definedName name="QB_ROW_36330" localSheetId="4" hidden="1">'Detailed P&amp;L'!$D$245</definedName>
    <definedName name="QB_ROW_36330" localSheetId="0" hidden="1">'Expanded P&amp;L 6Mo'!$D$96</definedName>
    <definedName name="QB_ROW_37210" localSheetId="6" hidden="1">'Aging AP'!$B$15</definedName>
    <definedName name="QB_ROW_39050" localSheetId="4" hidden="1">'Detailed P&amp;L'!$F$159</definedName>
    <definedName name="QB_ROW_39210" localSheetId="6" hidden="1">'Aging AP'!$B$5</definedName>
    <definedName name="QB_ROW_39250" localSheetId="0" hidden="1">'Expanded P&amp;L 6Mo'!$F$66</definedName>
    <definedName name="QB_ROW_39350" localSheetId="4" hidden="1">'Detailed P&amp;L'!$F$169</definedName>
    <definedName name="QB_ROW_4021" localSheetId="8" hidden="1">'Balance Sheet'!$C$10</definedName>
    <definedName name="QB_ROW_40210" localSheetId="6" hidden="1">'Aging AP'!$B$7</definedName>
    <definedName name="QB_ROW_41230" localSheetId="8" hidden="1">'Balance Sheet'!$D$5</definedName>
    <definedName name="QB_ROW_43050" localSheetId="4" hidden="1">'Detailed P&amp;L'!$F$213</definedName>
    <definedName name="QB_ROW_4321" localSheetId="8" hidden="1">'Balance Sheet'!$C$15</definedName>
    <definedName name="QB_ROW_43250" localSheetId="0" hidden="1">'Expanded P&amp;L 6Mo'!$F$81</definedName>
    <definedName name="QB_ROW_43350" localSheetId="4" hidden="1">'Detailed P&amp;L'!$F$216</definedName>
    <definedName name="QB_ROW_441210" localSheetId="6" hidden="1">'Aging AP'!$B$12</definedName>
    <definedName name="QB_ROW_44250" localSheetId="0" hidden="1">'Expanded P&amp;L 6Mo'!$F$104</definedName>
    <definedName name="QB_ROW_46050" localSheetId="4" hidden="1">'Detailed P&amp;L'!$F$152</definedName>
    <definedName name="QB_ROW_46250" localSheetId="0" hidden="1">'Expanded P&amp;L 6Mo'!$F$65</definedName>
    <definedName name="QB_ROW_46350" localSheetId="4" hidden="1">'Detailed P&amp;L'!$F$158</definedName>
    <definedName name="QB_ROW_48250" localSheetId="0" hidden="1">'Expanded P&amp;L 6Mo'!$F$74</definedName>
    <definedName name="QB_ROW_486210" localSheetId="6" hidden="1">'Aging AP'!$B$3</definedName>
    <definedName name="QB_ROW_5011" localSheetId="8" hidden="1">'Balance Sheet'!$B$17</definedName>
    <definedName name="QB_ROW_5311" localSheetId="8" hidden="1">'Balance Sheet'!$B$19</definedName>
    <definedName name="QB_ROW_60040" localSheetId="4" hidden="1">'Detailed P&amp;L'!$E$44</definedName>
    <definedName name="QB_ROW_60240" localSheetId="2" hidden="1">'Collapsed 13 Mo'!$E$8</definedName>
    <definedName name="QB_ROW_60240" localSheetId="3" hidden="1">'Collapsed 6 Mo'!$E$8</definedName>
    <definedName name="QB_ROW_60240" localSheetId="0" hidden="1">'Expanded P&amp;L 6Mo'!$E$24</definedName>
    <definedName name="QB_ROW_60340" localSheetId="4" hidden="1">'Detailed P&amp;L'!$E$50</definedName>
    <definedName name="QB_ROW_61250" localSheetId="0" hidden="1">'Expanded P&amp;L 6Mo'!$F$31</definedName>
    <definedName name="QB_ROW_63050" localSheetId="4" hidden="1">'Detailed P&amp;L'!$F$143</definedName>
    <definedName name="QB_ROW_63250" localSheetId="0" hidden="1">'Expanded P&amp;L 6Mo'!$F$60</definedName>
    <definedName name="QB_ROW_63350" localSheetId="4" hidden="1">'Detailed P&amp;L'!$F$146</definedName>
    <definedName name="QB_ROW_65330" localSheetId="8" hidden="1">'Balance Sheet'!$D$7</definedName>
    <definedName name="QB_ROW_7001" localSheetId="8" hidden="1">'Balance Sheet'!$A$21</definedName>
    <definedName name="QB_ROW_71250" localSheetId="0" hidden="1">'Expanded P&amp;L 6Mo'!$F$21</definedName>
    <definedName name="QB_ROW_7220" localSheetId="8" hidden="1">'Balance Sheet'!$C$43</definedName>
    <definedName name="QB_ROW_7301" localSheetId="8" hidden="1">'Balance Sheet'!$A$47</definedName>
    <definedName name="QB_ROW_75250" localSheetId="0" hidden="1">'Expanded P&amp;L 6Mo'!$F$82</definedName>
    <definedName name="QB_ROW_76230" localSheetId="2" hidden="1">'Collapsed 13 Mo'!$D$34</definedName>
    <definedName name="QB_ROW_80050" localSheetId="4" hidden="1">'Detailed P&amp;L'!$F$63</definedName>
    <definedName name="QB_ROW_8011" localSheetId="8" hidden="1">'Balance Sheet'!$B$22</definedName>
    <definedName name="QB_ROW_80250" localSheetId="0" hidden="1">'Expanded P&amp;L 6Mo'!$F$32</definedName>
    <definedName name="QB_ROW_80350" localSheetId="4" hidden="1">'Detailed P&amp;L'!$F$65</definedName>
    <definedName name="QB_ROW_81050" localSheetId="4" hidden="1">'Detailed P&amp;L'!$F$66</definedName>
    <definedName name="QB_ROW_81250" localSheetId="0" hidden="1">'Expanded P&amp;L 6Mo'!$F$33</definedName>
    <definedName name="QB_ROW_81350" localSheetId="4" hidden="1">'Detailed P&amp;L'!$F$68</definedName>
    <definedName name="QB_ROW_82250" localSheetId="0" hidden="1">'Expanded P&amp;L 6Mo'!$F$15</definedName>
    <definedName name="QB_ROW_8311" localSheetId="8" hidden="1">'Balance Sheet'!$B$41</definedName>
    <definedName name="QB_ROW_85050" localSheetId="4" hidden="1">'Detailed P&amp;L'!$F$170</definedName>
    <definedName name="QB_ROW_85250" localSheetId="0" hidden="1">'Expanded P&amp;L 6Mo'!$F$67</definedName>
    <definedName name="QB_ROW_85350" localSheetId="4" hidden="1">'Detailed P&amp;L'!$F$172</definedName>
    <definedName name="QB_ROW_86050" localSheetId="4" hidden="1">'Detailed P&amp;L'!$F$208</definedName>
    <definedName name="QB_ROW_86250" localSheetId="0" hidden="1">'Expanded P&amp;L 6Mo'!$F$75</definedName>
    <definedName name="QB_ROW_86321" localSheetId="5" hidden="1">Bookstore!$C$10</definedName>
    <definedName name="QB_ROW_86321" localSheetId="2" hidden="1">'Collapsed 13 Mo'!$C$10</definedName>
    <definedName name="QB_ROW_86321" localSheetId="3" hidden="1">'Collapsed 6 Mo'!$C$10</definedName>
    <definedName name="QB_ROW_86321" localSheetId="4" hidden="1">'Detailed P&amp;L'!$C$52</definedName>
    <definedName name="QB_ROW_86321" localSheetId="0" hidden="1">'Expanded P&amp;L 6Mo'!$C$26</definedName>
    <definedName name="QB_ROW_86350" localSheetId="4" hidden="1">'Detailed P&amp;L'!$F$210</definedName>
    <definedName name="QB_ROW_87250" localSheetId="0" hidden="1">'Expanded P&amp;L 6Mo'!$F$10</definedName>
    <definedName name="QB_ROW_9021" localSheetId="8" hidden="1">'Balance Sheet'!$C$23</definedName>
    <definedName name="QB_ROW_90220" localSheetId="8" hidden="1">'Balance Sheet'!$C$18</definedName>
    <definedName name="QB_ROW_9321" localSheetId="8" hidden="1">'Balance Sheet'!$C$37</definedName>
    <definedName name="QB_ROW_95250" localSheetId="0" hidden="1">'Expanded P&amp;L 6Mo'!$F$83</definedName>
    <definedName name="QB_ROW_96050" localSheetId="4" hidden="1">'Detailed P&amp;L'!$F$120</definedName>
    <definedName name="QB_ROW_96250" localSheetId="0" hidden="1">'Expanded P&amp;L 6Mo'!$F$55</definedName>
    <definedName name="QB_ROW_96350" localSheetId="4" hidden="1">'Detailed P&amp;L'!$F$125</definedName>
    <definedName name="QB_ROW_97050" localSheetId="4" hidden="1">'Detailed P&amp;L'!$F$110</definedName>
    <definedName name="QB_ROW_97250" localSheetId="0" hidden="1">'Expanded P&amp;L 6Mo'!$F$47</definedName>
    <definedName name="QB_ROW_97350" localSheetId="4" hidden="1">'Detailed P&amp;L'!$F$114</definedName>
    <definedName name="QB_ROW_98050" localSheetId="4" hidden="1">'Detailed P&amp;L'!$F$115</definedName>
    <definedName name="QB_ROW_98250" localSheetId="0" hidden="1">'Expanded P&amp;L 6Mo'!$F$48</definedName>
    <definedName name="QB_ROW_98350" localSheetId="4" hidden="1">'Detailed P&amp;L'!$F$117</definedName>
    <definedName name="QBCANSUPPORTUPDATE" localSheetId="6">TRUE</definedName>
    <definedName name="QBCANSUPPORTUPDATE" localSheetId="8">TRUE</definedName>
    <definedName name="QBCANSUPPORTUPDATE" localSheetId="5">TRUE</definedName>
    <definedName name="QBCANSUPPORTUPDATE" localSheetId="2">TRUE</definedName>
    <definedName name="QBCANSUPPORTUPDATE" localSheetId="3">TRUE</definedName>
    <definedName name="QBCANSUPPORTUPDATE" localSheetId="4">TRUE</definedName>
    <definedName name="QBCANSUPPORTUPDATE" localSheetId="0">TRUE</definedName>
    <definedName name="QBCOMPANYFILENAME" localSheetId="6">"C:\Users\Maureen\OneDrive\Documents\Quickbooks Programs\Dayton\20150817 1524 CSLGD QB mmm.QBW"</definedName>
    <definedName name="QBCOMPANYFILENAME" localSheetId="8">"C:\Users\Maureen\OneDrive\Documents\Quickbooks Programs\Dayton\20150817 1524 CSLGD QB mmm.QBW"</definedName>
    <definedName name="QBCOMPANYFILENAME" localSheetId="5">"C:\Users\Maureen\OneDrive\Documents\Quickbooks Programs\Dayton\20150817 1524 CSLGD QB mmm.QBW"</definedName>
    <definedName name="QBCOMPANYFILENAME" localSheetId="2">"C:\Users\Maureen\OneDrive\Documents\Quickbooks Programs\Dayton\20150817 1524 CSLGD QB mmm.QBW"</definedName>
    <definedName name="QBCOMPANYFILENAME" localSheetId="3">"C:\Users\Maureen\OneDrive\Documents\Quickbooks Programs\Dayton\20150817 1524 CSLGD QB mmm.QBW"</definedName>
    <definedName name="QBCOMPANYFILENAME" localSheetId="4">"C:\Users\Maureen\OneDrive\Documents\Quickbooks Programs\Dayton\20150817 1524 CSLGD QB mmm.QBW"</definedName>
    <definedName name="QBCOMPANYFILENAME" localSheetId="0">"C:\Users\Maureen\OneDrive\Documents\Quickbooks Programs\Dayton\20150817 1524 CSLGD QB mmm.QBW"</definedName>
    <definedName name="QBENDDATE" localSheetId="6">20160131</definedName>
    <definedName name="QBENDDATE" localSheetId="8">20160131</definedName>
    <definedName name="QBENDDATE" localSheetId="5">20160131</definedName>
    <definedName name="QBENDDATE" localSheetId="2">20160131</definedName>
    <definedName name="QBENDDATE" localSheetId="3">20160131</definedName>
    <definedName name="QBENDDATE" localSheetId="4">20160131</definedName>
    <definedName name="QBENDDATE" localSheetId="0">20160131</definedName>
    <definedName name="QBHEADERSONSCREEN" localSheetId="6">FALSE</definedName>
    <definedName name="QBHEADERSONSCREEN" localSheetId="8">FALSE</definedName>
    <definedName name="QBHEADERSONSCREEN" localSheetId="5">FALSE</definedName>
    <definedName name="QBHEADERSONSCREEN" localSheetId="2">FALSE</definedName>
    <definedName name="QBHEADERSONSCREEN" localSheetId="3">FALSE</definedName>
    <definedName name="QBHEADERSONSCREEN" localSheetId="4">FALSE</definedName>
    <definedName name="QBHEADERSONSCREEN" localSheetId="0">FALSE</definedName>
    <definedName name="QBMETADATASIZE" localSheetId="6">5819</definedName>
    <definedName name="QBMETADATASIZE" localSheetId="8">5809</definedName>
    <definedName name="QBMETADATASIZE" localSheetId="5">7341</definedName>
    <definedName name="QBMETADATASIZE" localSheetId="2">5809</definedName>
    <definedName name="QBMETADATASIZE" localSheetId="3">5809</definedName>
    <definedName name="QBMETADATASIZE" localSheetId="4">7337</definedName>
    <definedName name="QBMETADATASIZE" localSheetId="0">5809</definedName>
    <definedName name="QBPRESERVECOLOR" localSheetId="6">TRUE</definedName>
    <definedName name="QBPRESERVECOLOR" localSheetId="8">TRUE</definedName>
    <definedName name="QBPRESERVECOLOR" localSheetId="5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0">TRUE</definedName>
    <definedName name="QBPRESERVEFONT" localSheetId="6">TRUE</definedName>
    <definedName name="QBPRESERVEFONT" localSheetId="8">TRUE</definedName>
    <definedName name="QBPRESERVEFONT" localSheetId="5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0">TRUE</definedName>
    <definedName name="QBPRESERVEROWHEIGHT" localSheetId="6">TRUE</definedName>
    <definedName name="QBPRESERVEROWHEIGHT" localSheetId="8">TRUE</definedName>
    <definedName name="QBPRESERVEROWHEIGHT" localSheetId="5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0">TRUE</definedName>
    <definedName name="QBPRESERVESPACE" localSheetId="6">TRUE</definedName>
    <definedName name="QBPRESERVESPACE" localSheetId="8">TRUE</definedName>
    <definedName name="QBPRESERVESPACE" localSheetId="5">TRUE</definedName>
    <definedName name="QBPRESERVESPACE" localSheetId="2">TRUE</definedName>
    <definedName name="QBPRESERVESPACE" localSheetId="3">TRUE</definedName>
    <definedName name="QBPRESERVESPACE" localSheetId="4">TRUE</definedName>
    <definedName name="QBPRESERVESPACE" localSheetId="0">TRUE</definedName>
    <definedName name="QBREPORTCOLAXIS" localSheetId="6">37</definedName>
    <definedName name="QBREPORTCOLAXIS" localSheetId="8">0</definedName>
    <definedName name="QBREPORTCOLAXIS" localSheetId="5">0</definedName>
    <definedName name="QBREPORTCOLAXIS" localSheetId="2">6</definedName>
    <definedName name="QBREPORTCOLAXIS" localSheetId="3">6</definedName>
    <definedName name="QBREPORTCOLAXIS" localSheetId="4">0</definedName>
    <definedName name="QBREPORTCOLAXIS" localSheetId="0">6</definedName>
    <definedName name="QBREPORTCOMPANYID" localSheetId="6">"6f1d0081d8be461ba34e3cd9b37a42ea"</definedName>
    <definedName name="QBREPORTCOMPANYID" localSheetId="8">"6f1d0081d8be461ba34e3cd9b37a42ea"</definedName>
    <definedName name="QBREPORTCOMPANYID" localSheetId="5">"6f1d0081d8be461ba34e3cd9b37a42ea"</definedName>
    <definedName name="QBREPORTCOMPANYID" localSheetId="2">"6f1d0081d8be461ba34e3cd9b37a42ea"</definedName>
    <definedName name="QBREPORTCOMPANYID" localSheetId="3">"6f1d0081d8be461ba34e3cd9b37a42ea"</definedName>
    <definedName name="QBREPORTCOMPANYID" localSheetId="4">"6f1d0081d8be461ba34e3cd9b37a42ea"</definedName>
    <definedName name="QBREPORTCOMPANYID" localSheetId="0">"6f1d0081d8be461ba34e3cd9b37a42ea"</definedName>
    <definedName name="QBREPORTCOMPARECOL_ANNUALBUDGET" localSheetId="6">FALSE</definedName>
    <definedName name="QBREPORTCOMPARECOL_ANNUALBUDGET" localSheetId="8">FALSE</definedName>
    <definedName name="QBREPORTCOMPARECOL_ANNUALBUDGET" localSheetId="5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0">FALSE</definedName>
    <definedName name="QBREPORTCOMPARECOL_AVGCOGS" localSheetId="6">FALSE</definedName>
    <definedName name="QBREPORTCOMPARECOL_AVGCOGS" localSheetId="8">FALSE</definedName>
    <definedName name="QBREPORTCOMPARECOL_AVGCOGS" localSheetId="5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0">FALSE</definedName>
    <definedName name="QBREPORTCOMPARECOL_AVGPRICE" localSheetId="6">FALSE</definedName>
    <definedName name="QBREPORTCOMPARECOL_AVGPRICE" localSheetId="8">FALSE</definedName>
    <definedName name="QBREPORTCOMPARECOL_AVGPRICE" localSheetId="5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0">FALSE</definedName>
    <definedName name="QBREPORTCOMPARECOL_BUDDIFF" localSheetId="6">FALSE</definedName>
    <definedName name="QBREPORTCOMPARECOL_BUDDIFF" localSheetId="8">FALSE</definedName>
    <definedName name="QBREPORTCOMPARECOL_BUDDIFF" localSheetId="5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0">FALSE</definedName>
    <definedName name="QBREPORTCOMPARECOL_BUDGET" localSheetId="6">FALSE</definedName>
    <definedName name="QBREPORTCOMPARECOL_BUDGET" localSheetId="8">FALSE</definedName>
    <definedName name="QBREPORTCOMPARECOL_BUDGET" localSheetId="5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0">FALSE</definedName>
    <definedName name="QBREPORTCOMPARECOL_BUDPCT" localSheetId="6">FALSE</definedName>
    <definedName name="QBREPORTCOMPARECOL_BUDPCT" localSheetId="8">FALSE</definedName>
    <definedName name="QBREPORTCOMPARECOL_BUDPCT" localSheetId="5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0">FALSE</definedName>
    <definedName name="QBREPORTCOMPARECOL_COGS" localSheetId="6">FALSE</definedName>
    <definedName name="QBREPORTCOMPARECOL_COGS" localSheetId="8">FALSE</definedName>
    <definedName name="QBREPORTCOMPARECOL_COGS" localSheetId="5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0">FALSE</definedName>
    <definedName name="QBREPORTCOMPARECOL_EXCLUDEAMOUNT" localSheetId="6">FALSE</definedName>
    <definedName name="QBREPORTCOMPARECOL_EXCLUDEAMOUNT" localSheetId="8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0">FALSE</definedName>
    <definedName name="QBREPORTCOMPARECOL_EXCLUDECURPERIOD" localSheetId="6">FALSE</definedName>
    <definedName name="QBREPORTCOMPARECOL_EXCLUDECURPERIOD" localSheetId="8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0">FALSE</definedName>
    <definedName name="QBREPORTCOMPARECOL_FORECAST" localSheetId="6">FALSE</definedName>
    <definedName name="QBREPORTCOMPARECOL_FORECAST" localSheetId="8">FALSE</definedName>
    <definedName name="QBREPORTCOMPARECOL_FORECAST" localSheetId="5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0">FALSE</definedName>
    <definedName name="QBREPORTCOMPARECOL_GROSSMARGIN" localSheetId="6">FALSE</definedName>
    <definedName name="QBREPORTCOMPARECOL_GROSSMARGIN" localSheetId="8">FALSE</definedName>
    <definedName name="QBREPORTCOMPARECOL_GROSSMARGIN" localSheetId="5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0">FALSE</definedName>
    <definedName name="QBREPORTCOMPARECOL_GROSSMARGINPCT" localSheetId="6">FALSE</definedName>
    <definedName name="QBREPORTCOMPARECOL_GROSSMARGINPCT" localSheetId="8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0">FALSE</definedName>
    <definedName name="QBREPORTCOMPARECOL_HOURS" localSheetId="6">FALSE</definedName>
    <definedName name="QBREPORTCOMPARECOL_HOURS" localSheetId="8">FALSE</definedName>
    <definedName name="QBREPORTCOMPARECOL_HOURS" localSheetId="5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0">FALSE</definedName>
    <definedName name="QBREPORTCOMPARECOL_PCTCOL" localSheetId="6">FALSE</definedName>
    <definedName name="QBREPORTCOMPARECOL_PCTCOL" localSheetId="8">FALSE</definedName>
    <definedName name="QBREPORTCOMPARECOL_PCTCOL" localSheetId="5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0">FALSE</definedName>
    <definedName name="QBREPORTCOMPARECOL_PCTEXPENSE" localSheetId="6">FALSE</definedName>
    <definedName name="QBREPORTCOMPARECOL_PCTEXPENSE" localSheetId="8">FALSE</definedName>
    <definedName name="QBREPORTCOMPARECOL_PCTEXPENSE" localSheetId="5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0">FALSE</definedName>
    <definedName name="QBREPORTCOMPARECOL_PCTINCOME" localSheetId="6">FALSE</definedName>
    <definedName name="QBREPORTCOMPARECOL_PCTINCOME" localSheetId="8">FALSE</definedName>
    <definedName name="QBREPORTCOMPARECOL_PCTINCOME" localSheetId="5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0">FALSE</definedName>
    <definedName name="QBREPORTCOMPARECOL_PCTOFSALES" localSheetId="6">FALSE</definedName>
    <definedName name="QBREPORTCOMPARECOL_PCTOFSALES" localSheetId="8">FALSE</definedName>
    <definedName name="QBREPORTCOMPARECOL_PCTOFSALES" localSheetId="5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0">FALSE</definedName>
    <definedName name="QBREPORTCOMPARECOL_PCTROW" localSheetId="6">FALSE</definedName>
    <definedName name="QBREPORTCOMPARECOL_PCTROW" localSheetId="8">FALSE</definedName>
    <definedName name="QBREPORTCOMPARECOL_PCTROW" localSheetId="5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0">FALSE</definedName>
    <definedName name="QBREPORTCOMPARECOL_PPDIFF" localSheetId="6">FALSE</definedName>
    <definedName name="QBREPORTCOMPARECOL_PPDIFF" localSheetId="8">FALSE</definedName>
    <definedName name="QBREPORTCOMPARECOL_PPDIFF" localSheetId="5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0">FALSE</definedName>
    <definedName name="QBREPORTCOMPARECOL_PPPCT" localSheetId="6">FALSE</definedName>
    <definedName name="QBREPORTCOMPARECOL_PPPCT" localSheetId="8">FALSE</definedName>
    <definedName name="QBREPORTCOMPARECOL_PPPCT" localSheetId="5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0">FALSE</definedName>
    <definedName name="QBREPORTCOMPARECOL_PREVPERIOD" localSheetId="6">FALSE</definedName>
    <definedName name="QBREPORTCOMPARECOL_PREVPERIOD" localSheetId="8">FALSE</definedName>
    <definedName name="QBREPORTCOMPARECOL_PREVPERIOD" localSheetId="5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0">FALSE</definedName>
    <definedName name="QBREPORTCOMPARECOL_PREVYEAR" localSheetId="6">FALSE</definedName>
    <definedName name="QBREPORTCOMPARECOL_PREVYEAR" localSheetId="8">FALSE</definedName>
    <definedName name="QBREPORTCOMPARECOL_PREVYEAR" localSheetId="5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0">FALSE</definedName>
    <definedName name="QBREPORTCOMPARECOL_PYDIFF" localSheetId="6">FALSE</definedName>
    <definedName name="QBREPORTCOMPARECOL_PYDIFF" localSheetId="8">FALSE</definedName>
    <definedName name="QBREPORTCOMPARECOL_PYDIFF" localSheetId="5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0">FALSE</definedName>
    <definedName name="QBREPORTCOMPARECOL_PYPCT" localSheetId="6">FALSE</definedName>
    <definedName name="QBREPORTCOMPARECOL_PYPCT" localSheetId="8">FALSE</definedName>
    <definedName name="QBREPORTCOMPARECOL_PYPCT" localSheetId="5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0">FALSE</definedName>
    <definedName name="QBREPORTCOMPARECOL_QTY" localSheetId="6">FALSE</definedName>
    <definedName name="QBREPORTCOMPARECOL_QTY" localSheetId="8">FALSE</definedName>
    <definedName name="QBREPORTCOMPARECOL_QTY" localSheetId="5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0">FALSE</definedName>
    <definedName name="QBREPORTCOMPARECOL_RATE" localSheetId="6">FALSE</definedName>
    <definedName name="QBREPORTCOMPARECOL_RATE" localSheetId="8">FALSE</definedName>
    <definedName name="QBREPORTCOMPARECOL_RATE" localSheetId="5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0">FALSE</definedName>
    <definedName name="QBREPORTCOMPARECOL_TRIPBILLEDMILES" localSheetId="6">FALSE</definedName>
    <definedName name="QBREPORTCOMPARECOL_TRIPBILLEDMILES" localSheetId="8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0">FALSE</definedName>
    <definedName name="QBREPORTCOMPARECOL_TRIPBILLINGAMOUNT" localSheetId="6">FALSE</definedName>
    <definedName name="QBREPORTCOMPARECOL_TRIPBILLINGAMOUNT" localSheetId="8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0">FALSE</definedName>
    <definedName name="QBREPORTCOMPARECOL_TRIPMILES" localSheetId="6">FALSE</definedName>
    <definedName name="QBREPORTCOMPARECOL_TRIPMILES" localSheetId="8">FALSE</definedName>
    <definedName name="QBREPORTCOMPARECOL_TRIPMILES" localSheetId="5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0">FALSE</definedName>
    <definedName name="QBREPORTCOMPARECOL_TRIPNOTBILLABLEMILES" localSheetId="6">FALSE</definedName>
    <definedName name="QBREPORTCOMPARECOL_TRIPNOTBILLABLEMILES" localSheetId="8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0">FALSE</definedName>
    <definedName name="QBREPORTCOMPARECOL_TRIPTAXDEDUCTIBLEAMOUNT" localSheetId="6">FALSE</definedName>
    <definedName name="QBREPORTCOMPARECOL_TRIPTAXDEDUCTIBLEAMOUNT" localSheetId="8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0">FALSE</definedName>
    <definedName name="QBREPORTCOMPARECOL_TRIPUNBILLEDMILES" localSheetId="6">FALSE</definedName>
    <definedName name="QBREPORTCOMPARECOL_TRIPUNBILLEDMILES" localSheetId="8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0">FALSE</definedName>
    <definedName name="QBREPORTCOMPARECOL_YTD" localSheetId="6">FALSE</definedName>
    <definedName name="QBREPORTCOMPARECOL_YTD" localSheetId="8">FALSE</definedName>
    <definedName name="QBREPORTCOMPARECOL_YTD" localSheetId="5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0">FALSE</definedName>
    <definedName name="QBREPORTCOMPARECOL_YTDBUDGET" localSheetId="6">FALSE</definedName>
    <definedName name="QBREPORTCOMPARECOL_YTDBUDGET" localSheetId="8">FALSE</definedName>
    <definedName name="QBREPORTCOMPARECOL_YTDBUDGET" localSheetId="5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0">FALSE</definedName>
    <definedName name="QBREPORTCOMPARECOL_YTDPCT" localSheetId="6">FALSE</definedName>
    <definedName name="QBREPORTCOMPARECOL_YTDPCT" localSheetId="8">FALSE</definedName>
    <definedName name="QBREPORTCOMPARECOL_YTDPCT" localSheetId="5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0">FALSE</definedName>
    <definedName name="QBREPORTROWAXIS" localSheetId="6">15</definedName>
    <definedName name="QBREPORTROWAXIS" localSheetId="8">9</definedName>
    <definedName name="QBREPORTROWAXIS" localSheetId="5">11</definedName>
    <definedName name="QBREPORTROWAXIS" localSheetId="2">11</definedName>
    <definedName name="QBREPORTROWAXIS" localSheetId="3">11</definedName>
    <definedName name="QBREPORTROWAXIS" localSheetId="4">11</definedName>
    <definedName name="QBREPORTROWAXIS" localSheetId="0">11</definedName>
    <definedName name="QBREPORTSUBCOLAXIS" localSheetId="6">0</definedName>
    <definedName name="QBREPORTSUBCOLAXIS" localSheetId="8">0</definedName>
    <definedName name="QBREPORTSUBCOLAXIS" localSheetId="5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0">0</definedName>
    <definedName name="QBREPORTTYPE" localSheetId="6">15</definedName>
    <definedName name="QBREPORTTYPE" localSheetId="8">5</definedName>
    <definedName name="QBREPORTTYPE" localSheetId="5">4</definedName>
    <definedName name="QBREPORTTYPE" localSheetId="2">0</definedName>
    <definedName name="QBREPORTTYPE" localSheetId="3">0</definedName>
    <definedName name="QBREPORTTYPE" localSheetId="4">4</definedName>
    <definedName name="QBREPORTTYPE" localSheetId="0">0</definedName>
    <definedName name="QBROWHEADERS" localSheetId="6">2</definedName>
    <definedName name="QBROWHEADERS" localSheetId="8">5</definedName>
    <definedName name="QBROWHEADERS" localSheetId="5">6</definedName>
    <definedName name="QBROWHEADERS" localSheetId="2">5</definedName>
    <definedName name="QBROWHEADERS" localSheetId="3">5</definedName>
    <definedName name="QBROWHEADERS" localSheetId="4">7</definedName>
    <definedName name="QBROWHEADERS" localSheetId="0">7</definedName>
    <definedName name="QBSTARTDATE" localSheetId="6">20160131</definedName>
    <definedName name="QBSTARTDATE" localSheetId="8">20160101</definedName>
    <definedName name="QBSTARTDATE" localSheetId="5">20160101</definedName>
    <definedName name="QBSTARTDATE" localSheetId="2">20150101</definedName>
    <definedName name="QBSTARTDATE" localSheetId="3">20150801</definedName>
    <definedName name="QBSTARTDATE" localSheetId="4">20160101</definedName>
    <definedName name="QBSTARTDATE" localSheetId="0">20150801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8" l="1"/>
  <c r="I18" i="8"/>
  <c r="R120" i="7" l="1"/>
  <c r="P120" i="7"/>
  <c r="N120" i="7"/>
  <c r="L120" i="7"/>
  <c r="T120" i="7" s="1"/>
  <c r="J120" i="7"/>
  <c r="H120" i="7"/>
  <c r="T119" i="7"/>
  <c r="R116" i="7"/>
  <c r="P116" i="7"/>
  <c r="N116" i="7"/>
  <c r="L116" i="7"/>
  <c r="J116" i="7"/>
  <c r="T116" i="7" s="1"/>
  <c r="H116" i="7"/>
  <c r="T115" i="7"/>
  <c r="T114" i="7"/>
  <c r="R112" i="7"/>
  <c r="P112" i="7"/>
  <c r="N112" i="7"/>
  <c r="L112" i="7"/>
  <c r="T112" i="7" s="1"/>
  <c r="J112" i="7"/>
  <c r="H112" i="7"/>
  <c r="T111" i="7"/>
  <c r="T110" i="7"/>
  <c r="P108" i="7"/>
  <c r="P117" i="7" s="1"/>
  <c r="P121" i="7" s="1"/>
  <c r="N108" i="7"/>
  <c r="N117" i="7" s="1"/>
  <c r="N121" i="7" s="1"/>
  <c r="H108" i="7"/>
  <c r="H117" i="7" s="1"/>
  <c r="R107" i="7"/>
  <c r="P107" i="7"/>
  <c r="N107" i="7"/>
  <c r="L107" i="7"/>
  <c r="T107" i="7" s="1"/>
  <c r="J107" i="7"/>
  <c r="H107" i="7"/>
  <c r="T106" i="7"/>
  <c r="T105" i="7"/>
  <c r="T104" i="7"/>
  <c r="T103" i="7"/>
  <c r="R101" i="7"/>
  <c r="R108" i="7" s="1"/>
  <c r="R117" i="7" s="1"/>
  <c r="R121" i="7" s="1"/>
  <c r="P101" i="7"/>
  <c r="N101" i="7"/>
  <c r="L101" i="7"/>
  <c r="L108" i="7" s="1"/>
  <c r="L117" i="7" s="1"/>
  <c r="L121" i="7" s="1"/>
  <c r="J101" i="7"/>
  <c r="J108" i="7" s="1"/>
  <c r="J117" i="7" s="1"/>
  <c r="J121" i="7" s="1"/>
  <c r="H101" i="7"/>
  <c r="T100" i="7"/>
  <c r="T97" i="7"/>
  <c r="R96" i="7"/>
  <c r="P96" i="7"/>
  <c r="N96" i="7"/>
  <c r="L96" i="7"/>
  <c r="T96" i="7" s="1"/>
  <c r="J96" i="7"/>
  <c r="H96" i="7"/>
  <c r="T95" i="7"/>
  <c r="T94" i="7"/>
  <c r="T88" i="7"/>
  <c r="R87" i="7"/>
  <c r="P87" i="7"/>
  <c r="N87" i="7"/>
  <c r="L87" i="7"/>
  <c r="T87" i="7" s="1"/>
  <c r="J87" i="7"/>
  <c r="H87" i="7"/>
  <c r="T86" i="7"/>
  <c r="R84" i="7"/>
  <c r="P84" i="7"/>
  <c r="N84" i="7"/>
  <c r="L84" i="7"/>
  <c r="T84" i="7" s="1"/>
  <c r="J84" i="7"/>
  <c r="H84" i="7"/>
  <c r="T83" i="7"/>
  <c r="T82" i="7"/>
  <c r="T81" i="7"/>
  <c r="R79" i="7"/>
  <c r="P79" i="7"/>
  <c r="N79" i="7"/>
  <c r="L79" i="7"/>
  <c r="J79" i="7"/>
  <c r="H79" i="7"/>
  <c r="T79" i="7" s="1"/>
  <c r="T78" i="7"/>
  <c r="T77" i="7"/>
  <c r="T76" i="7"/>
  <c r="T75" i="7"/>
  <c r="T74" i="7"/>
  <c r="R72" i="7"/>
  <c r="P72" i="7"/>
  <c r="N72" i="7"/>
  <c r="L72" i="7"/>
  <c r="J72" i="7"/>
  <c r="H72" i="7"/>
  <c r="T72" i="7" s="1"/>
  <c r="T71" i="7"/>
  <c r="R69" i="7"/>
  <c r="P69" i="7"/>
  <c r="N69" i="7"/>
  <c r="L69" i="7"/>
  <c r="J69" i="7"/>
  <c r="H69" i="7"/>
  <c r="T69" i="7" s="1"/>
  <c r="T68" i="7"/>
  <c r="T67" i="7"/>
  <c r="T66" i="7"/>
  <c r="T65" i="7"/>
  <c r="R63" i="7"/>
  <c r="P63" i="7"/>
  <c r="N63" i="7"/>
  <c r="L63" i="7"/>
  <c r="J63" i="7"/>
  <c r="H63" i="7"/>
  <c r="T63" i="7" s="1"/>
  <c r="T62" i="7"/>
  <c r="T61" i="7"/>
  <c r="T60" i="7"/>
  <c r="T59" i="7"/>
  <c r="T58" i="7"/>
  <c r="T57" i="7"/>
  <c r="T56" i="7"/>
  <c r="T55" i="7"/>
  <c r="R53" i="7"/>
  <c r="P53" i="7"/>
  <c r="N53" i="7"/>
  <c r="L53" i="7"/>
  <c r="T53" i="7" s="1"/>
  <c r="J53" i="7"/>
  <c r="H53" i="7"/>
  <c r="T52" i="7"/>
  <c r="T51" i="7"/>
  <c r="R49" i="7"/>
  <c r="P49" i="7"/>
  <c r="N49" i="7"/>
  <c r="L49" i="7"/>
  <c r="J49" i="7"/>
  <c r="H49" i="7"/>
  <c r="T49" i="7" s="1"/>
  <c r="T48" i="7"/>
  <c r="T47" i="7"/>
  <c r="R45" i="7"/>
  <c r="R89" i="7" s="1"/>
  <c r="P45" i="7"/>
  <c r="P89" i="7" s="1"/>
  <c r="J45" i="7"/>
  <c r="J89" i="7" s="1"/>
  <c r="H45" i="7"/>
  <c r="H89" i="7" s="1"/>
  <c r="R44" i="7"/>
  <c r="P44" i="7"/>
  <c r="N44" i="7"/>
  <c r="N45" i="7" s="1"/>
  <c r="N89" i="7" s="1"/>
  <c r="L44" i="7"/>
  <c r="L45" i="7" s="1"/>
  <c r="L89" i="7" s="1"/>
  <c r="J44" i="7"/>
  <c r="H44" i="7"/>
  <c r="T44" i="7" s="1"/>
  <c r="T43" i="7"/>
  <c r="T42" i="7"/>
  <c r="T41" i="7"/>
  <c r="T40" i="7"/>
  <c r="T38" i="7"/>
  <c r="T37" i="7"/>
  <c r="T36" i="7"/>
  <c r="T35" i="7"/>
  <c r="T34" i="7"/>
  <c r="T33" i="7"/>
  <c r="T32" i="7"/>
  <c r="T31" i="7"/>
  <c r="T30" i="7"/>
  <c r="T29" i="7"/>
  <c r="T24" i="7"/>
  <c r="R23" i="7"/>
  <c r="P23" i="7"/>
  <c r="N23" i="7"/>
  <c r="N25" i="7" s="1"/>
  <c r="N26" i="7" s="1"/>
  <c r="N90" i="7" s="1"/>
  <c r="N122" i="7" s="1"/>
  <c r="L23" i="7"/>
  <c r="J23" i="7"/>
  <c r="H23" i="7"/>
  <c r="T23" i="7" s="1"/>
  <c r="T22" i="7"/>
  <c r="T21" i="7"/>
  <c r="T20" i="7"/>
  <c r="R18" i="7"/>
  <c r="P18" i="7"/>
  <c r="N18" i="7"/>
  <c r="L18" i="7"/>
  <c r="J18" i="7"/>
  <c r="T18" i="7" s="1"/>
  <c r="H18" i="7"/>
  <c r="T17" i="7"/>
  <c r="T16" i="7"/>
  <c r="T15" i="7"/>
  <c r="T14" i="7"/>
  <c r="R12" i="7"/>
  <c r="P12" i="7"/>
  <c r="P25" i="7" s="1"/>
  <c r="P26" i="7" s="1"/>
  <c r="P90" i="7" s="1"/>
  <c r="N12" i="7"/>
  <c r="L12" i="7"/>
  <c r="J12" i="7"/>
  <c r="H12" i="7"/>
  <c r="T12" i="7" s="1"/>
  <c r="T11" i="7"/>
  <c r="T10" i="7"/>
  <c r="R8" i="7"/>
  <c r="R25" i="7" s="1"/>
  <c r="R26" i="7" s="1"/>
  <c r="R90" i="7" s="1"/>
  <c r="R122" i="7" s="1"/>
  <c r="P8" i="7"/>
  <c r="N8" i="7"/>
  <c r="L8" i="7"/>
  <c r="L25" i="7" s="1"/>
  <c r="L26" i="7" s="1"/>
  <c r="L90" i="7" s="1"/>
  <c r="J8" i="7"/>
  <c r="J25" i="7" s="1"/>
  <c r="J26" i="7" s="1"/>
  <c r="J90" i="7" s="1"/>
  <c r="J122" i="7" s="1"/>
  <c r="H8" i="7"/>
  <c r="T7" i="7"/>
  <c r="T6" i="7"/>
  <c r="T5" i="7"/>
  <c r="L122" i="7" l="1"/>
  <c r="T89" i="7"/>
  <c r="T117" i="7"/>
  <c r="H121" i="7"/>
  <c r="T121" i="7" s="1"/>
  <c r="P122" i="7"/>
  <c r="T108" i="7"/>
  <c r="T8" i="7"/>
  <c r="H25" i="7"/>
  <c r="T101" i="7"/>
  <c r="T45" i="7"/>
  <c r="AB37" i="6"/>
  <c r="T37" i="6"/>
  <c r="L37" i="6"/>
  <c r="AD36" i="6"/>
  <c r="AB36" i="6"/>
  <c r="Z36" i="6"/>
  <c r="X36" i="6"/>
  <c r="V36" i="6"/>
  <c r="T36" i="6"/>
  <c r="R36" i="6"/>
  <c r="P36" i="6"/>
  <c r="N36" i="6"/>
  <c r="L36" i="6"/>
  <c r="J36" i="6"/>
  <c r="H36" i="6"/>
  <c r="AF36" i="6" s="1"/>
  <c r="F36" i="6"/>
  <c r="AF35" i="6"/>
  <c r="AF34" i="6"/>
  <c r="AD32" i="6"/>
  <c r="AD37" i="6" s="1"/>
  <c r="AB32" i="6"/>
  <c r="Z32" i="6"/>
  <c r="Z37" i="6" s="1"/>
  <c r="X32" i="6"/>
  <c r="X37" i="6" s="1"/>
  <c r="V32" i="6"/>
  <c r="V37" i="6" s="1"/>
  <c r="T32" i="6"/>
  <c r="R32" i="6"/>
  <c r="R37" i="6" s="1"/>
  <c r="P32" i="6"/>
  <c r="P37" i="6" s="1"/>
  <c r="N32" i="6"/>
  <c r="N37" i="6" s="1"/>
  <c r="L32" i="6"/>
  <c r="J32" i="6"/>
  <c r="J37" i="6" s="1"/>
  <c r="H32" i="6"/>
  <c r="H37" i="6" s="1"/>
  <c r="F32" i="6"/>
  <c r="F37" i="6" s="1"/>
  <c r="AF31" i="6"/>
  <c r="AF30" i="6"/>
  <c r="AF29" i="6"/>
  <c r="AF28" i="6"/>
  <c r="AF27" i="6"/>
  <c r="AD23" i="6"/>
  <c r="AB23" i="6"/>
  <c r="Z23" i="6"/>
  <c r="X23" i="6"/>
  <c r="V23" i="6"/>
  <c r="T23" i="6"/>
  <c r="R23" i="6"/>
  <c r="P23" i="6"/>
  <c r="N23" i="6"/>
  <c r="L23" i="6"/>
  <c r="J23" i="6"/>
  <c r="H23" i="6"/>
  <c r="F23" i="6"/>
  <c r="AF23" i="6" s="1"/>
  <c r="AF22" i="6"/>
  <c r="AF21" i="6"/>
  <c r="AF20" i="6"/>
  <c r="AF19" i="6"/>
  <c r="AF18" i="6"/>
  <c r="AF17" i="6"/>
  <c r="AF16" i="6"/>
  <c r="AF15" i="6"/>
  <c r="AF14" i="6"/>
  <c r="AF13" i="6"/>
  <c r="AF12" i="6"/>
  <c r="AB10" i="6"/>
  <c r="AB24" i="6" s="1"/>
  <c r="AB38" i="6" s="1"/>
  <c r="T10" i="6"/>
  <c r="T24" i="6" s="1"/>
  <c r="T38" i="6" s="1"/>
  <c r="L10" i="6"/>
  <c r="L24" i="6" s="1"/>
  <c r="L38" i="6" s="1"/>
  <c r="AD9" i="6"/>
  <c r="AD10" i="6" s="1"/>
  <c r="AD24" i="6" s="1"/>
  <c r="AB9" i="6"/>
  <c r="Z9" i="6"/>
  <c r="Z10" i="6" s="1"/>
  <c r="Z24" i="6" s="1"/>
  <c r="X9" i="6"/>
  <c r="X10" i="6" s="1"/>
  <c r="X24" i="6" s="1"/>
  <c r="X38" i="6" s="1"/>
  <c r="V9" i="6"/>
  <c r="V10" i="6" s="1"/>
  <c r="V24" i="6" s="1"/>
  <c r="V38" i="6" s="1"/>
  <c r="T9" i="6"/>
  <c r="R9" i="6"/>
  <c r="R10" i="6" s="1"/>
  <c r="R24" i="6" s="1"/>
  <c r="P9" i="6"/>
  <c r="P10" i="6" s="1"/>
  <c r="P24" i="6" s="1"/>
  <c r="P38" i="6" s="1"/>
  <c r="N9" i="6"/>
  <c r="N10" i="6" s="1"/>
  <c r="N24" i="6" s="1"/>
  <c r="N38" i="6" s="1"/>
  <c r="L9" i="6"/>
  <c r="J9" i="6"/>
  <c r="J10" i="6" s="1"/>
  <c r="J24" i="6" s="1"/>
  <c r="H9" i="6"/>
  <c r="H10" i="6" s="1"/>
  <c r="H24" i="6" s="1"/>
  <c r="H38" i="6" s="1"/>
  <c r="F9" i="6"/>
  <c r="F10" i="6" s="1"/>
  <c r="AF8" i="6"/>
  <c r="AF7" i="6"/>
  <c r="AF6" i="6"/>
  <c r="AF5" i="6"/>
  <c r="AF4" i="6"/>
  <c r="J38" i="6" l="1"/>
  <c r="R38" i="6"/>
  <c r="Z38" i="6"/>
  <c r="AF10" i="6"/>
  <c r="F24" i="6"/>
  <c r="AD38" i="6"/>
  <c r="AF37" i="6"/>
  <c r="AF32" i="6"/>
  <c r="H26" i="7"/>
  <c r="T25" i="7"/>
  <c r="AF9" i="6"/>
  <c r="J35" i="5"/>
  <c r="P34" i="5"/>
  <c r="N34" i="5"/>
  <c r="L34" i="5"/>
  <c r="J34" i="5"/>
  <c r="H34" i="5"/>
  <c r="F34" i="5"/>
  <c r="R34" i="5" s="1"/>
  <c r="R33" i="5"/>
  <c r="P31" i="5"/>
  <c r="P35" i="5" s="1"/>
  <c r="N31" i="5"/>
  <c r="N35" i="5" s="1"/>
  <c r="L31" i="5"/>
  <c r="L35" i="5" s="1"/>
  <c r="J31" i="5"/>
  <c r="H31" i="5"/>
  <c r="H35" i="5" s="1"/>
  <c r="F31" i="5"/>
  <c r="F35" i="5" s="1"/>
  <c r="R30" i="5"/>
  <c r="R29" i="5"/>
  <c r="R28" i="5"/>
  <c r="R27" i="5"/>
  <c r="R26" i="5"/>
  <c r="P22" i="5"/>
  <c r="N22" i="5"/>
  <c r="L22" i="5"/>
  <c r="J22" i="5"/>
  <c r="H22" i="5"/>
  <c r="F22" i="5"/>
  <c r="R22" i="5" s="1"/>
  <c r="R21" i="5"/>
  <c r="R20" i="5"/>
  <c r="R19" i="5"/>
  <c r="R18" i="5"/>
  <c r="R17" i="5"/>
  <c r="R16" i="5"/>
  <c r="R15" i="5"/>
  <c r="R14" i="5"/>
  <c r="R13" i="5"/>
  <c r="R12" i="5"/>
  <c r="P10" i="5"/>
  <c r="P23" i="5" s="1"/>
  <c r="P36" i="5" s="1"/>
  <c r="H10" i="5"/>
  <c r="H23" i="5" s="1"/>
  <c r="H36" i="5" s="1"/>
  <c r="P9" i="5"/>
  <c r="N9" i="5"/>
  <c r="N10" i="5" s="1"/>
  <c r="N23" i="5" s="1"/>
  <c r="N36" i="5" s="1"/>
  <c r="L9" i="5"/>
  <c r="L10" i="5" s="1"/>
  <c r="L23" i="5" s="1"/>
  <c r="L36" i="5" s="1"/>
  <c r="J9" i="5"/>
  <c r="J10" i="5" s="1"/>
  <c r="J23" i="5" s="1"/>
  <c r="J36" i="5" s="1"/>
  <c r="H9" i="5"/>
  <c r="F9" i="5"/>
  <c r="R9" i="5" s="1"/>
  <c r="R8" i="5"/>
  <c r="R7" i="5"/>
  <c r="R6" i="5"/>
  <c r="R5" i="5"/>
  <c r="R4" i="5"/>
  <c r="R35" i="5" l="1"/>
  <c r="F10" i="5"/>
  <c r="R31" i="5"/>
  <c r="T26" i="7"/>
  <c r="H90" i="7"/>
  <c r="AF24" i="6"/>
  <c r="F38" i="6"/>
  <c r="AF38" i="6" s="1"/>
  <c r="X284" i="4"/>
  <c r="X285" i="4" s="1"/>
  <c r="V284" i="4"/>
  <c r="V285" i="4" s="1"/>
  <c r="V286" i="4" s="1"/>
  <c r="X283" i="4"/>
  <c r="V280" i="4"/>
  <c r="V279" i="4"/>
  <c r="X253" i="4"/>
  <c r="X254" i="4" s="1"/>
  <c r="X255" i="4" s="1"/>
  <c r="X256" i="4" s="1"/>
  <c r="X257" i="4" s="1"/>
  <c r="X258" i="4" s="1"/>
  <c r="X259" i="4" s="1"/>
  <c r="X260" i="4" s="1"/>
  <c r="X261" i="4" s="1"/>
  <c r="X262" i="4" s="1"/>
  <c r="X263" i="4" s="1"/>
  <c r="X264" i="4" s="1"/>
  <c r="X265" i="4" s="1"/>
  <c r="X266" i="4" s="1"/>
  <c r="X267" i="4" s="1"/>
  <c r="X268" i="4" s="1"/>
  <c r="X269" i="4" s="1"/>
  <c r="X270" i="4" s="1"/>
  <c r="X271" i="4" s="1"/>
  <c r="X272" i="4" s="1"/>
  <c r="X273" i="4" s="1"/>
  <c r="X274" i="4" s="1"/>
  <c r="X275" i="4" s="1"/>
  <c r="X276" i="4" s="1"/>
  <c r="X277" i="4" s="1"/>
  <c r="X278" i="4" s="1"/>
  <c r="X279" i="4" s="1"/>
  <c r="X280" i="4" s="1"/>
  <c r="X286" i="4" s="1"/>
  <c r="V249" i="4"/>
  <c r="X247" i="4"/>
  <c r="X248" i="4" s="1"/>
  <c r="X249" i="4" s="1"/>
  <c r="V244" i="4"/>
  <c r="V245" i="4" s="1"/>
  <c r="X235" i="4"/>
  <c r="X236" i="4" s="1"/>
  <c r="X237" i="4" s="1"/>
  <c r="X238" i="4" s="1"/>
  <c r="X239" i="4" s="1"/>
  <c r="X240" i="4" s="1"/>
  <c r="X241" i="4" s="1"/>
  <c r="X242" i="4" s="1"/>
  <c r="X243" i="4" s="1"/>
  <c r="X244" i="4" s="1"/>
  <c r="X245" i="4" s="1"/>
  <c r="X287" i="4" s="1"/>
  <c r="X288" i="4" s="1"/>
  <c r="X234" i="4"/>
  <c r="X233" i="4"/>
  <c r="V226" i="4"/>
  <c r="V225" i="4"/>
  <c r="X220" i="4"/>
  <c r="X221" i="4" s="1"/>
  <c r="X222" i="4" s="1"/>
  <c r="X223" i="4" s="1"/>
  <c r="X224" i="4" s="1"/>
  <c r="X225" i="4" s="1"/>
  <c r="X226" i="4" s="1"/>
  <c r="X217" i="4"/>
  <c r="V216" i="4"/>
  <c r="V217" i="4" s="1"/>
  <c r="X215" i="4"/>
  <c r="X216" i="4" s="1"/>
  <c r="X214" i="4"/>
  <c r="V211" i="4"/>
  <c r="X210" i="4"/>
  <c r="X211" i="4" s="1"/>
  <c r="V210" i="4"/>
  <c r="X209" i="4"/>
  <c r="V206" i="4"/>
  <c r="V205" i="4"/>
  <c r="X183" i="4"/>
  <c r="X184" i="4" s="1"/>
  <c r="X185" i="4" s="1"/>
  <c r="X186" i="4" s="1"/>
  <c r="X187" i="4" s="1"/>
  <c r="X188" i="4" s="1"/>
  <c r="X189" i="4" s="1"/>
  <c r="X190" i="4" s="1"/>
  <c r="X191" i="4" s="1"/>
  <c r="X192" i="4" s="1"/>
  <c r="X193" i="4" s="1"/>
  <c r="X194" i="4" s="1"/>
  <c r="X195" i="4" s="1"/>
  <c r="X196" i="4" s="1"/>
  <c r="X197" i="4" s="1"/>
  <c r="X198" i="4" s="1"/>
  <c r="X199" i="4" s="1"/>
  <c r="X200" i="4" s="1"/>
  <c r="X201" i="4" s="1"/>
  <c r="X202" i="4" s="1"/>
  <c r="X203" i="4" s="1"/>
  <c r="X204" i="4" s="1"/>
  <c r="X205" i="4" s="1"/>
  <c r="X206" i="4" s="1"/>
  <c r="X182" i="4"/>
  <c r="X181" i="4"/>
  <c r="V178" i="4"/>
  <c r="V177" i="4"/>
  <c r="X175" i="4"/>
  <c r="X176" i="4" s="1"/>
  <c r="X177" i="4" s="1"/>
  <c r="X174" i="4"/>
  <c r="V172" i="4"/>
  <c r="X171" i="4"/>
  <c r="X172" i="4" s="1"/>
  <c r="V169" i="4"/>
  <c r="X160" i="4"/>
  <c r="X161" i="4" s="1"/>
  <c r="X162" i="4" s="1"/>
  <c r="X163" i="4" s="1"/>
  <c r="X164" i="4" s="1"/>
  <c r="X165" i="4" s="1"/>
  <c r="X166" i="4" s="1"/>
  <c r="X167" i="4" s="1"/>
  <c r="X168" i="4" s="1"/>
  <c r="X169" i="4" s="1"/>
  <c r="X158" i="4"/>
  <c r="V158" i="4"/>
  <c r="X155" i="4"/>
  <c r="X156" i="4" s="1"/>
  <c r="X157" i="4" s="1"/>
  <c r="X154" i="4"/>
  <c r="X153" i="4"/>
  <c r="V150" i="4"/>
  <c r="V149" i="4"/>
  <c r="X148" i="4"/>
  <c r="X149" i="4" s="1"/>
  <c r="X146" i="4"/>
  <c r="V146" i="4"/>
  <c r="X144" i="4"/>
  <c r="X145" i="4" s="1"/>
  <c r="X142" i="4"/>
  <c r="V142" i="4"/>
  <c r="X139" i="4"/>
  <c r="X140" i="4" s="1"/>
  <c r="X141" i="4" s="1"/>
  <c r="X138" i="4"/>
  <c r="V136" i="4"/>
  <c r="X135" i="4"/>
  <c r="X136" i="4" s="1"/>
  <c r="X134" i="4"/>
  <c r="V132" i="4"/>
  <c r="X131" i="4"/>
  <c r="X132" i="4" s="1"/>
  <c r="V129" i="4"/>
  <c r="X127" i="4"/>
  <c r="X128" i="4" s="1"/>
  <c r="X129" i="4" s="1"/>
  <c r="V125" i="4"/>
  <c r="X123" i="4"/>
  <c r="X124" i="4" s="1"/>
  <c r="X125" i="4" s="1"/>
  <c r="X122" i="4"/>
  <c r="X121" i="4"/>
  <c r="V118" i="4"/>
  <c r="V117" i="4"/>
  <c r="X116" i="4"/>
  <c r="X117" i="4" s="1"/>
  <c r="V114" i="4"/>
  <c r="X111" i="4"/>
  <c r="X112" i="4" s="1"/>
  <c r="X113" i="4" s="1"/>
  <c r="X114" i="4" s="1"/>
  <c r="X118" i="4" s="1"/>
  <c r="V107" i="4"/>
  <c r="V106" i="4"/>
  <c r="X105" i="4"/>
  <c r="X106" i="4" s="1"/>
  <c r="X103" i="4"/>
  <c r="X107" i="4" s="1"/>
  <c r="V103" i="4"/>
  <c r="X102" i="4"/>
  <c r="V99" i="4"/>
  <c r="X96" i="4"/>
  <c r="X97" i="4" s="1"/>
  <c r="X98" i="4" s="1"/>
  <c r="X99" i="4" s="1"/>
  <c r="X94" i="4"/>
  <c r="V94" i="4"/>
  <c r="X91" i="4"/>
  <c r="X92" i="4" s="1"/>
  <c r="X93" i="4" s="1"/>
  <c r="V89" i="4"/>
  <c r="X87" i="4"/>
  <c r="X88" i="4" s="1"/>
  <c r="X89" i="4" s="1"/>
  <c r="V85" i="4"/>
  <c r="X84" i="4"/>
  <c r="X85" i="4" s="1"/>
  <c r="V82" i="4"/>
  <c r="X71" i="4"/>
  <c r="X72" i="4" s="1"/>
  <c r="X73" i="4" s="1"/>
  <c r="X74" i="4" s="1"/>
  <c r="X75" i="4" s="1"/>
  <c r="X76" i="4" s="1"/>
  <c r="X77" i="4" s="1"/>
  <c r="X78" i="4" s="1"/>
  <c r="X79" i="4" s="1"/>
  <c r="X80" i="4" s="1"/>
  <c r="X81" i="4" s="1"/>
  <c r="X82" i="4" s="1"/>
  <c r="X70" i="4"/>
  <c r="V68" i="4"/>
  <c r="X67" i="4"/>
  <c r="X68" i="4" s="1"/>
  <c r="V65" i="4"/>
  <c r="X64" i="4"/>
  <c r="X65" i="4" s="1"/>
  <c r="X62" i="4"/>
  <c r="V62" i="4"/>
  <c r="X61" i="4"/>
  <c r="V59" i="4"/>
  <c r="V108" i="4" s="1"/>
  <c r="V227" i="4" s="1"/>
  <c r="X56" i="4"/>
  <c r="X57" i="4" s="1"/>
  <c r="X58" i="4" s="1"/>
  <c r="X59" i="4" s="1"/>
  <c r="X50" i="4"/>
  <c r="V50" i="4"/>
  <c r="X47" i="4"/>
  <c r="X48" i="4" s="1"/>
  <c r="X49" i="4" s="1"/>
  <c r="X46" i="4"/>
  <c r="X45" i="4"/>
  <c r="V43" i="4"/>
  <c r="V42" i="4"/>
  <c r="X40" i="4"/>
  <c r="X41" i="4" s="1"/>
  <c r="X42" i="4" s="1"/>
  <c r="X43" i="4" s="1"/>
  <c r="X39" i="4"/>
  <c r="X38" i="4"/>
  <c r="V35" i="4"/>
  <c r="V34" i="4"/>
  <c r="X33" i="4"/>
  <c r="X34" i="4" s="1"/>
  <c r="V31" i="4"/>
  <c r="X20" i="4"/>
  <c r="X21" i="4" s="1"/>
  <c r="X22" i="4" s="1"/>
  <c r="X23" i="4" s="1"/>
  <c r="X24" i="4" s="1"/>
  <c r="X25" i="4" s="1"/>
  <c r="X26" i="4" s="1"/>
  <c r="X27" i="4" s="1"/>
  <c r="X28" i="4" s="1"/>
  <c r="X29" i="4" s="1"/>
  <c r="X30" i="4" s="1"/>
  <c r="X31" i="4" s="1"/>
  <c r="V18" i="4"/>
  <c r="X8" i="4"/>
  <c r="X9" i="4" s="1"/>
  <c r="X10" i="4" s="1"/>
  <c r="X11" i="4" s="1"/>
  <c r="X12" i="4" s="1"/>
  <c r="X13" i="4" s="1"/>
  <c r="X14" i="4" s="1"/>
  <c r="X15" i="4" s="1"/>
  <c r="X16" i="4" s="1"/>
  <c r="X17" i="4" s="1"/>
  <c r="X18" i="4" s="1"/>
  <c r="X7" i="4"/>
  <c r="X6" i="4"/>
  <c r="X35" i="4" l="1"/>
  <c r="X51" i="4" s="1"/>
  <c r="X52" i="4" s="1"/>
  <c r="X178" i="4"/>
  <c r="X150" i="4"/>
  <c r="V51" i="4"/>
  <c r="V52" i="4" s="1"/>
  <c r="V228" i="4" s="1"/>
  <c r="V289" i="4" s="1"/>
  <c r="X108" i="4"/>
  <c r="V287" i="4"/>
  <c r="V288" i="4" s="1"/>
  <c r="R10" i="5"/>
  <c r="F23" i="5"/>
  <c r="H122" i="7"/>
  <c r="T122" i="7" s="1"/>
  <c r="T90" i="7"/>
  <c r="Q31" i="3"/>
  <c r="Q27" i="3"/>
  <c r="Q28" i="3" s="1"/>
  <c r="Q32" i="3" s="1"/>
  <c r="Q33" i="3" s="1"/>
  <c r="Q8" i="3"/>
  <c r="Q9" i="3" s="1"/>
  <c r="Q10" i="3" s="1"/>
  <c r="Q11" i="3" s="1"/>
  <c r="Q7" i="3"/>
  <c r="Q34" i="3" l="1"/>
  <c r="F36" i="5"/>
  <c r="R36" i="5" s="1"/>
  <c r="R23" i="5"/>
  <c r="X227" i="4"/>
  <c r="X228" i="4"/>
  <c r="X289" i="4" s="1"/>
  <c r="C31" i="2"/>
  <c r="K19" i="2"/>
  <c r="I19" i="2"/>
  <c r="G19" i="2"/>
  <c r="E19" i="2"/>
  <c r="M19" i="2" s="1"/>
  <c r="C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F46" i="1" l="1"/>
  <c r="F40" i="1"/>
  <c r="F36" i="1"/>
  <c r="F29" i="1"/>
  <c r="F37" i="1" s="1"/>
  <c r="F41" i="1" s="1"/>
  <c r="F47" i="1" s="1"/>
  <c r="F26" i="1"/>
  <c r="F19" i="1"/>
  <c r="F16" i="1"/>
  <c r="F20" i="1" s="1"/>
  <c r="F15" i="1"/>
  <c r="F9" i="1"/>
</calcChain>
</file>

<file path=xl/sharedStrings.xml><?xml version="1.0" encoding="utf-8"?>
<sst xmlns="http://schemas.openxmlformats.org/spreadsheetml/2006/main" count="1174" uniqueCount="544">
  <si>
    <t>Jan 31, 16</t>
  </si>
  <si>
    <t>ASSETS</t>
  </si>
  <si>
    <t>Current Assets</t>
  </si>
  <si>
    <t>Checking/Savings</t>
  </si>
  <si>
    <t>10100 · Cash on Hand- Bookstore</t>
  </si>
  <si>
    <t>10200.1 · USBank Gen Operating Account</t>
  </si>
  <si>
    <t>10600 · Savings Account</t>
  </si>
  <si>
    <t>10900 · Tuition Savings Account</t>
  </si>
  <si>
    <t>Total Checking/Savings</t>
  </si>
  <si>
    <t>Other Current Assets</t>
  </si>
  <si>
    <t>12001 · Undeposited Funds</t>
  </si>
  <si>
    <t>12100 · Ameritrade Investment Account</t>
  </si>
  <si>
    <t>12200 · Prepaid Expenses</t>
  </si>
  <si>
    <t>12600 · Bookstore Inventory</t>
  </si>
  <si>
    <t>Total Other Current Assets</t>
  </si>
  <si>
    <t>Total Current Assets</t>
  </si>
  <si>
    <t>Fixed Assets</t>
  </si>
  <si>
    <t>14 · Land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</si>
  <si>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</si>
  <si>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</si>
  <si>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</si>
  <si>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</si>
  <si>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</si>
  <si>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</si>
  <si>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</si>
  <si>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</si>
  <si>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Credit Cards</t>
  </si>
  <si>
    <t>Credit Card</t>
  </si>
  <si>
    <t>Total Credit Cards</t>
  </si>
  <si>
    <t>Other Current Liabilities</t>
  </si>
  <si>
    <t>23000 · Payroll Liabilities</t>
  </si>
  <si>
    <t>24400 · Deferred Class Revenue</t>
  </si>
  <si>
    <t>24888 · Accrued Expenses</t>
  </si>
  <si>
    <t>25500 · *Sales Tax Payable</t>
  </si>
  <si>
    <t>26000 · Unpaid  Retirement</t>
  </si>
  <si>
    <t>Total Other Current Liabilities</t>
  </si>
  <si>
    <t>Total Current Liabilities</t>
  </si>
  <si>
    <t>Long Term Liabilities</t>
  </si>
  <si>
    <t>27000 · Notes Payable-US Bank</t>
  </si>
  <si>
    <t>Total Long Term Liabilities</t>
  </si>
  <si>
    <t>Total Liabilities</t>
  </si>
  <si>
    <t>Equity</t>
  </si>
  <si>
    <t>Opening Bal Equity</t>
  </si>
  <si>
    <t>Retained Earnings</t>
  </si>
  <si>
    <t>Net Income</t>
  </si>
  <si>
    <t>Total Equity</t>
  </si>
  <si>
    <t>TOTAL LIABILITIES &amp; EQUITY</t>
  </si>
  <si>
    <t>Current</t>
  </si>
  <si>
    <t>1 - 30</t>
  </si>
  <si>
    <t>31 - 60</t>
  </si>
  <si>
    <t>61 - 90</t>
  </si>
  <si>
    <t>&gt; 90</t>
  </si>
  <si>
    <t>TOTAL</t>
  </si>
  <si>
    <t>AT&amp;T</t>
  </si>
  <si>
    <t>Chris Folker</t>
  </si>
  <si>
    <t>COLTRAIN, CAMERON S (REIMB)</t>
  </si>
  <si>
    <t>CSL-HQ</t>
  </si>
  <si>
    <t>DE LAGE LANDEN</t>
  </si>
  <si>
    <t>DONNELLON MCCARTHY INC.</t>
  </si>
  <si>
    <t>DP&amp;L</t>
  </si>
  <si>
    <t>Fran Delegato Accounting</t>
  </si>
  <si>
    <t>FURST</t>
  </si>
  <si>
    <t>GREIVE HARDWARE</t>
  </si>
  <si>
    <t>Lewis Lawn &amp; Landscaping</t>
  </si>
  <si>
    <t>New Leaf Distributing Co</t>
  </si>
  <si>
    <t>PITNEY BOWES FINANCIAL</t>
  </si>
  <si>
    <t>PITNEY BOWES PURCHASE POWER</t>
  </si>
  <si>
    <t>SCIENCE OF MIND</t>
  </si>
  <si>
    <t>VECTREN ENERGY DELIVERY</t>
  </si>
  <si>
    <t>Yanton's Outdoor Living</t>
  </si>
  <si>
    <t>2015 Tithing to be written off $3105.84</t>
  </si>
  <si>
    <t>Fran Delegato to be written off $450.00</t>
  </si>
  <si>
    <t>Items to be written off per  approval</t>
  </si>
  <si>
    <t xml:space="preserve">I need to consult with Fran about removing these in order to be consistent with how she has done this in the past.  </t>
  </si>
  <si>
    <t>less items to be written off</t>
  </si>
  <si>
    <t>Remaining AP</t>
  </si>
  <si>
    <t>current balance in Gen Ops</t>
  </si>
  <si>
    <t xml:space="preserve">FYI  </t>
  </si>
  <si>
    <t xml:space="preserve"> Current AP </t>
  </si>
  <si>
    <t xml:space="preserve">Outstanding balance </t>
  </si>
  <si>
    <t>Date</t>
  </si>
  <si>
    <t>Num</t>
  </si>
  <si>
    <t>Name</t>
  </si>
  <si>
    <t>Class</t>
  </si>
  <si>
    <t>Amount</t>
  </si>
  <si>
    <t>Ordinary Income/Expense</t>
  </si>
  <si>
    <t>Income</t>
  </si>
  <si>
    <t>41000 · GENERAL OFFERINGS</t>
  </si>
  <si>
    <t>41002 · Sunday Giving</t>
  </si>
  <si>
    <t>Total 41002 · Sunday Giving</t>
  </si>
  <si>
    <t>Total 41000 · GENERAL OFFERINGS</t>
  </si>
  <si>
    <t>Total Income</t>
  </si>
  <si>
    <t>Gross Profit</t>
  </si>
  <si>
    <t>Net Ordinary Income</t>
  </si>
  <si>
    <t>Other Income/Expense</t>
  </si>
  <si>
    <t>Other Income</t>
  </si>
  <si>
    <t>71000 · BOOKSTORE INCOME</t>
  </si>
  <si>
    <t>71030 · Bookstore Sales - General Merch</t>
  </si>
  <si>
    <t>Total 71030 · Bookstore Sales - General Merch</t>
  </si>
  <si>
    <t>Total 71000 · BOOKSTORE INCOME</t>
  </si>
  <si>
    <t>71039 · BOOKSTORE EXPENSE</t>
  </si>
  <si>
    <t>Total 71039 · BOOKSTORE EXPENSE</t>
  </si>
  <si>
    <t>Total Other Income</t>
  </si>
  <si>
    <t>Net Other Income</t>
  </si>
  <si>
    <t>140231</t>
  </si>
  <si>
    <t>140227</t>
  </si>
  <si>
    <t>140228</t>
  </si>
  <si>
    <t>140229</t>
  </si>
  <si>
    <t>140230</t>
  </si>
  <si>
    <t>140236</t>
  </si>
  <si>
    <t>140232</t>
  </si>
  <si>
    <t>140233</t>
  </si>
  <si>
    <t>140234</t>
  </si>
  <si>
    <t>140235</t>
  </si>
  <si>
    <t>140238</t>
  </si>
  <si>
    <t>Bookstore</t>
  </si>
  <si>
    <t>Type</t>
  </si>
  <si>
    <t>Memo</t>
  </si>
  <si>
    <t>Balance</t>
  </si>
  <si>
    <t>41001 · Online Giving</t>
  </si>
  <si>
    <t>Total 41001 · Online Giving</t>
  </si>
  <si>
    <t>41003 · Misc Tithing</t>
  </si>
  <si>
    <t>Total 41003 · Misc Tithing</t>
  </si>
  <si>
    <t>46000 · MISCELLANEOUS INCOME</t>
  </si>
  <si>
    <t>46006 · Misc Income</t>
  </si>
  <si>
    <t>Total 46006 · Misc Income</t>
  </si>
  <si>
    <t>Total 46000 · MISCELLANEOUS INCOME</t>
  </si>
  <si>
    <t>48000 · FACILITY USEAGE</t>
  </si>
  <si>
    <t>Total 48000 · FACILITY USEAGE</t>
  </si>
  <si>
    <t>Expense</t>
  </si>
  <si>
    <t>01 · ADMINISTRATION</t>
  </si>
  <si>
    <t>62202 · Bank Service Fees</t>
  </si>
  <si>
    <t>Total 62202 · Bank Service Fees</t>
  </si>
  <si>
    <t>62003 · Bookkeeping</t>
  </si>
  <si>
    <t>Total 62003 · Bookkeeping</t>
  </si>
  <si>
    <t>63300 · Insurance</t>
  </si>
  <si>
    <t>Total 63300 · Insurance</t>
  </si>
  <si>
    <t>63400 · Interest Expense</t>
  </si>
  <si>
    <t>Total 63400 · Interest Expense</t>
  </si>
  <si>
    <t>62210 · Merchant Service Fees</t>
  </si>
  <si>
    <t>Total 62210 · Merchant Service Fees</t>
  </si>
  <si>
    <t>62000 · Marketing &amp; Advertising</t>
  </si>
  <si>
    <t>Total 62000 · Marketing &amp; Advertising</t>
  </si>
  <si>
    <t>64100 · Office Equipment Repairs &amp; Mai</t>
  </si>
  <si>
    <t>Total 64100 · Office Equipment Repairs &amp; Mai</t>
  </si>
  <si>
    <t>64200 · Office Supplies</t>
  </si>
  <si>
    <t>Total 64200 · Office Supplies</t>
  </si>
  <si>
    <t>64400 · Postage &amp; Shipping</t>
  </si>
  <si>
    <t>Total 64400 · Postage &amp; Shipping</t>
  </si>
  <si>
    <t>65599 · TELECOM</t>
  </si>
  <si>
    <t>Internet</t>
  </si>
  <si>
    <t>Total Internet</t>
  </si>
  <si>
    <t>Telephone</t>
  </si>
  <si>
    <t>Total Telephone</t>
  </si>
  <si>
    <t>Total 65599 · TELECOM</t>
  </si>
  <si>
    <t>Total 01 · ADMINISTRATION</t>
  </si>
  <si>
    <t>02 · CONFERENCES &amp; SEMINARS</t>
  </si>
  <si>
    <t>60200 · Minister's Conferences &amp; Cont.</t>
  </si>
  <si>
    <t>Total 60200 · Minister's Conferences &amp; Cont.</t>
  </si>
  <si>
    <t>60300 · Minister's Expense Account</t>
  </si>
  <si>
    <t>Total 60300 · Minister's Expense Account</t>
  </si>
  <si>
    <t>Total 02 · CONFERENCES &amp; SEMINARS</t>
  </si>
  <si>
    <t>05 · COMPENSATION</t>
  </si>
  <si>
    <t>60000 · Minister's Compensation</t>
  </si>
  <si>
    <t>Total 60000 · Minister's Compensation</t>
  </si>
  <si>
    <t>60400 · Minister's Insurance</t>
  </si>
  <si>
    <t>Total 60400 · Minister's Insurance</t>
  </si>
  <si>
    <t>60500 · Minister's Retirement</t>
  </si>
  <si>
    <t>Total 60500 · Minister's Retirement</t>
  </si>
  <si>
    <t>61000 · Office Wages</t>
  </si>
  <si>
    <t>Total 61000 · Office Wages</t>
  </si>
  <si>
    <t>61025 · Payroll Tax</t>
  </si>
  <si>
    <t>Total 61025 · Payroll Tax</t>
  </si>
  <si>
    <t>61050 · Employee's Health Insurance</t>
  </si>
  <si>
    <t>Total 61050 · Employee's Health Insurance</t>
  </si>
  <si>
    <t>61075 · Worker's Compensation</t>
  </si>
  <si>
    <t>Total 61075 · Worker's Compensation</t>
  </si>
  <si>
    <t>Total 05 · COMPENSATION</t>
  </si>
  <si>
    <t>06 · FACILITY</t>
  </si>
  <si>
    <t>61200 · Cleaning Wages</t>
  </si>
  <si>
    <t>Total 61200 · Cleaning Wages</t>
  </si>
  <si>
    <t>62300 · Building Repairs &amp; Maintenance</t>
  </si>
  <si>
    <t>Total 62300 · Building Repairs &amp; Maintenance</t>
  </si>
  <si>
    <t>63600 · Janitorial Supplies Expense</t>
  </si>
  <si>
    <t>Total 63600 · Janitorial Supplies Expense</t>
  </si>
  <si>
    <t>65600 · Utilities Expense</t>
  </si>
  <si>
    <t>Total 65600 · Utilities Expense</t>
  </si>
  <si>
    <t>Total 06 · FACILITY</t>
  </si>
  <si>
    <t>07 · MUSIC EXPENSES</t>
  </si>
  <si>
    <t>61100 · Musicians Expense</t>
  </si>
  <si>
    <t>Total 61100 · Musicians Expense</t>
  </si>
  <si>
    <t>Total 07 · MUSIC EXPENSES</t>
  </si>
  <si>
    <t>08 · SPECIAL EVENTS/ PROGRAMS</t>
  </si>
  <si>
    <t>63700 · Kitchen Supplies Expense</t>
  </si>
  <si>
    <t>Total 63700 · Kitchen Supplies Expense</t>
  </si>
  <si>
    <t>Total 08 · SPECIAL EVENTS/ PROGRAMS</t>
  </si>
  <si>
    <t>09 · SUNDAY/ WORSHIP EXPENSES</t>
  </si>
  <si>
    <t>62400 · Church Expense</t>
  </si>
  <si>
    <t>Total 62400 · Church Expense</t>
  </si>
  <si>
    <t>Total 09 · SUNDAY/ WORSHIP EXPENSES</t>
  </si>
  <si>
    <t>10 · TITHING</t>
  </si>
  <si>
    <t>65400 · Tithes to UCSL</t>
  </si>
  <si>
    <t>Total 65400 · Tithes to UCSL</t>
  </si>
  <si>
    <t>Total 10 · TITHING</t>
  </si>
  <si>
    <t>Total Expense</t>
  </si>
  <si>
    <t>Education</t>
  </si>
  <si>
    <t>81000 · CLASS INCOME</t>
  </si>
  <si>
    <t>Class Tuition</t>
  </si>
  <si>
    <t>Total Class Tuition</t>
  </si>
  <si>
    <t>Total 81000 · CLASS INCOME</t>
  </si>
  <si>
    <t>81500 · CLASS EXPENSE</t>
  </si>
  <si>
    <t>Minister's Teaching Compensati</t>
  </si>
  <si>
    <t>Total Minister's Teaching Compensati</t>
  </si>
  <si>
    <t>Total 81500 · CLASS EXPENSE</t>
  </si>
  <si>
    <t>Total Education</t>
  </si>
  <si>
    <t>Deposit</t>
  </si>
  <si>
    <t>Sales Receipt</t>
  </si>
  <si>
    <t>General Journal</t>
  </si>
  <si>
    <t>Credit Card Charge</t>
  </si>
  <si>
    <t>Check</t>
  </si>
  <si>
    <t>Bill</t>
  </si>
  <si>
    <t>Paycheck</t>
  </si>
  <si>
    <t>185</t>
  </si>
  <si>
    <t>EFT</t>
  </si>
  <si>
    <t>Bookkeeping</t>
  </si>
  <si>
    <t>Mortgage</t>
  </si>
  <si>
    <t>Pens</t>
  </si>
  <si>
    <t>Copier</t>
  </si>
  <si>
    <t>Postage lease</t>
  </si>
  <si>
    <t>Postage</t>
  </si>
  <si>
    <t>postage</t>
  </si>
  <si>
    <t>phone</t>
  </si>
  <si>
    <t>Travel Ins</t>
  </si>
  <si>
    <t>Conf</t>
  </si>
  <si>
    <t>15360</t>
  </si>
  <si>
    <t>Reimb</t>
  </si>
  <si>
    <t>15341</t>
  </si>
  <si>
    <t>15375</t>
  </si>
  <si>
    <t>Retirement</t>
  </si>
  <si>
    <t>15342</t>
  </si>
  <si>
    <t>15376</t>
  </si>
  <si>
    <t>Workers Comp</t>
  </si>
  <si>
    <t>15321</t>
  </si>
  <si>
    <t>15340</t>
  </si>
  <si>
    <t>15348</t>
  </si>
  <si>
    <t>15361</t>
  </si>
  <si>
    <t>15368</t>
  </si>
  <si>
    <t>Snow Removal</t>
  </si>
  <si>
    <t>Building</t>
  </si>
  <si>
    <t>Elec</t>
  </si>
  <si>
    <t>Alarm</t>
  </si>
  <si>
    <t>Trash</t>
  </si>
  <si>
    <t>Maintenance</t>
  </si>
  <si>
    <t>Electric - outside</t>
  </si>
  <si>
    <t>Electric - inside</t>
  </si>
  <si>
    <t>Gas</t>
  </si>
  <si>
    <t>15322</t>
  </si>
  <si>
    <t>15323</t>
  </si>
  <si>
    <t>15325</t>
  </si>
  <si>
    <t>15326</t>
  </si>
  <si>
    <t>15331</t>
  </si>
  <si>
    <t>15377</t>
  </si>
  <si>
    <t>15337</t>
  </si>
  <si>
    <t>15338</t>
  </si>
  <si>
    <t>15339</t>
  </si>
  <si>
    <t>15349</t>
  </si>
  <si>
    <t>15350</t>
  </si>
  <si>
    <t>15351</t>
  </si>
  <si>
    <t>15352</t>
  </si>
  <si>
    <t>15353</t>
  </si>
  <si>
    <t>15362</t>
  </si>
  <si>
    <t>15363</t>
  </si>
  <si>
    <t>15364</t>
  </si>
  <si>
    <t>15365</t>
  </si>
  <si>
    <t>15366</t>
  </si>
  <si>
    <t>15369</t>
  </si>
  <si>
    <t>15370</t>
  </si>
  <si>
    <t>15371</t>
  </si>
  <si>
    <t>15372</t>
  </si>
  <si>
    <t>15373</t>
  </si>
  <si>
    <t>Water</t>
  </si>
  <si>
    <t>Tithe: Jan 3 2016</t>
  </si>
  <si>
    <t>Tithe: Jan 10 2016</t>
  </si>
  <si>
    <t>Tithe: Jan 17 2016</t>
  </si>
  <si>
    <t>Tithe: Jan 24 2016</t>
  </si>
  <si>
    <t>Tithe: Jan 31 2016</t>
  </si>
  <si>
    <t>2474</t>
  </si>
  <si>
    <t>1150</t>
  </si>
  <si>
    <t>8928</t>
  </si>
  <si>
    <t>1191 &amp; 018</t>
  </si>
  <si>
    <t>8391</t>
  </si>
  <si>
    <t>8392</t>
  </si>
  <si>
    <t>1616</t>
  </si>
  <si>
    <t>7427</t>
  </si>
  <si>
    <t>1069</t>
  </si>
  <si>
    <t>1223</t>
  </si>
  <si>
    <t>367</t>
  </si>
  <si>
    <t>3311</t>
  </si>
  <si>
    <t>7800</t>
  </si>
  <si>
    <t>5507</t>
  </si>
  <si>
    <t>2429</t>
  </si>
  <si>
    <t>3879</t>
  </si>
  <si>
    <t>927</t>
  </si>
  <si>
    <t>182R</t>
  </si>
  <si>
    <t>Vanco Services</t>
  </si>
  <si>
    <t>PayPal</t>
  </si>
  <si>
    <t>Ohio Dept of Taxation (sales tax0</t>
  </si>
  <si>
    <t>US BANK</t>
  </si>
  <si>
    <t>McCarthy-Magill, Maureen</t>
  </si>
  <si>
    <t>Guide One Insurance</t>
  </si>
  <si>
    <t>Square</t>
  </si>
  <si>
    <t>Square {cust}</t>
  </si>
  <si>
    <t>4Imprint</t>
  </si>
  <si>
    <t>STAPLES</t>
  </si>
  <si>
    <t>The Foto Geeks</t>
  </si>
  <si>
    <t>AT&amp;T U-verse</t>
  </si>
  <si>
    <t>Cheapoair.com</t>
  </si>
  <si>
    <t>UNITED AIRLINES</t>
  </si>
  <si>
    <t>Mark Lord</t>
  </si>
  <si>
    <t>CAMERON S. COLTRAIN</t>
  </si>
  <si>
    <t>Fidelity Investments</t>
  </si>
  <si>
    <t>Clara M Jackson</t>
  </si>
  <si>
    <t>Ohio Bureau of Workers Compensation</t>
  </si>
  <si>
    <t>Brooks, Katherina</t>
  </si>
  <si>
    <t>AMAZON</t>
  </si>
  <si>
    <t>ADT</t>
  </si>
  <si>
    <t>Rumpke</t>
  </si>
  <si>
    <t>PROTECTION ONE</t>
  </si>
  <si>
    <t>Browning, Jim</t>
  </si>
  <si>
    <t>HEFFNER, DAN</t>
  </si>
  <si>
    <t>MOORE, DENNIS</t>
  </si>
  <si>
    <t>RICE, KENNY</t>
  </si>
  <si>
    <t>ROGERO-VICTOR, REBECCA</t>
  </si>
  <si>
    <t>Elwood, Kyle</t>
  </si>
  <si>
    <t>ReadyRefresh</t>
  </si>
  <si>
    <t>Schreiber, Lisa</t>
  </si>
  <si>
    <t>O Keefe, K</t>
  </si>
  <si>
    <t>stewart, S.</t>
  </si>
  <si>
    <t>Morrison, M</t>
  </si>
  <si>
    <t>Pierce, M.</t>
  </si>
  <si>
    <t>Huesman, Carol</t>
  </si>
  <si>
    <t>Neff, P.</t>
  </si>
  <si>
    <t>Weinert, C.</t>
  </si>
  <si>
    <t>Smith, Angela</t>
  </si>
  <si>
    <t>Richter, R.</t>
  </si>
  <si>
    <t>Mackenzie, S.</t>
  </si>
  <si>
    <t>Tuck, L.</t>
  </si>
  <si>
    <t>Healy, L.</t>
  </si>
  <si>
    <t>knapke, T.</t>
  </si>
  <si>
    <t>haverstock, L.</t>
  </si>
  <si>
    <t>Smith, M.</t>
  </si>
  <si>
    <t>Murphy, J.</t>
  </si>
  <si>
    <t>Campbell, M</t>
  </si>
  <si>
    <t>LIcklider, J.</t>
  </si>
  <si>
    <t>Hail, M.</t>
  </si>
  <si>
    <t>Vanco Jan 4</t>
  </si>
  <si>
    <t>Vanco Jan 6</t>
  </si>
  <si>
    <t>Vanco Jan 5</t>
  </si>
  <si>
    <t>Vanco Jan 11</t>
  </si>
  <si>
    <t>Vanco Jan 13</t>
  </si>
  <si>
    <t>Vanco Jan 15</t>
  </si>
  <si>
    <t>Vanco Jan 19???</t>
  </si>
  <si>
    <t>PayPal Jan 19</t>
  </si>
  <si>
    <t>Vanco Jan 20</t>
  </si>
  <si>
    <t>Vanco Jan 25</t>
  </si>
  <si>
    <t>Vanco Jan 27</t>
  </si>
  <si>
    <t>Sun Jan 3 Contri</t>
  </si>
  <si>
    <t>Sun Jan 3 Additional Tithes</t>
  </si>
  <si>
    <t>Sun Jan 10 Contri</t>
  </si>
  <si>
    <t>Sun Jan 10 Other Tithes</t>
  </si>
  <si>
    <t>Sun Jan 17 Contri</t>
  </si>
  <si>
    <t>Sun Jan 17 Additional Tithes</t>
  </si>
  <si>
    <t>Donation</t>
  </si>
  <si>
    <t>Sun Jan 24 Contri</t>
  </si>
  <si>
    <t>Sun Jan 24 Contri - Other</t>
  </si>
  <si>
    <t>Sun Jan 31 Contri</t>
  </si>
  <si>
    <t>Sun Jan 31 Contri - Other</t>
  </si>
  <si>
    <t>Sun Jan 10  Other Church</t>
  </si>
  <si>
    <t>Sun Jan 3 Used Book Donation</t>
  </si>
  <si>
    <t>Sales Tax Adjustment</t>
  </si>
  <si>
    <t>Sun Jan 24 Recycling Proceeds</t>
  </si>
  <si>
    <t>Jan 29 Amazon</t>
  </si>
  <si>
    <t>Sun Jan 3 Space Use</t>
  </si>
  <si>
    <t>Sun Jan 10 Facility Usage</t>
  </si>
  <si>
    <t>Sun Jan 17 Space Use</t>
  </si>
  <si>
    <t>Sun Jan 24 Space Use</t>
  </si>
  <si>
    <t>Sun Jan 31 Space Use</t>
  </si>
  <si>
    <t>Service Charge</t>
  </si>
  <si>
    <t>Returned Check</t>
  </si>
  <si>
    <t>Bookkeeping: Jan 2016</t>
  </si>
  <si>
    <t>Property Insurance - Jan</t>
  </si>
  <si>
    <t>Loan Interest Payment Jan 2016</t>
  </si>
  <si>
    <t>Square Fee</t>
  </si>
  <si>
    <t>Vanco Fee</t>
  </si>
  <si>
    <t>Electronic Funds Transfer Monthly Invoice</t>
  </si>
  <si>
    <t>PayPal Fee</t>
  </si>
  <si>
    <t>Marketing Expense</t>
  </si>
  <si>
    <t>Maintenance on Copier Jan 1-31</t>
  </si>
  <si>
    <t>Copy Overage Dec 1-30</t>
  </si>
  <si>
    <t>Magnetic Clip</t>
  </si>
  <si>
    <t>Extension cord</t>
  </si>
  <si>
    <t>Vanguard VT-216 Quick Release Plate</t>
  </si>
  <si>
    <t>Postage: Jan 10- Apr 10 2016</t>
  </si>
  <si>
    <t>Postage:</t>
  </si>
  <si>
    <t>Qtrly Leasing pymnt</t>
  </si>
  <si>
    <t>Internet: Dec 22 2015 - Jan 21 2016</t>
  </si>
  <si>
    <t>Phone: Jan 6 - Feb 6</t>
  </si>
  <si>
    <t>Conference Expense: Travel Ins</t>
  </si>
  <si>
    <t>Flight to Salt Lake City 2016 Conference</t>
  </si>
  <si>
    <t>Ministers Continuing Education:</t>
  </si>
  <si>
    <t>Reimb: Books</t>
  </si>
  <si>
    <t>Minister's Retirement: Jan 2016</t>
  </si>
  <si>
    <t>Cleaning: Invoice # 052 for Week of Dec 25</t>
  </si>
  <si>
    <t>Cleaning: Invoice # 053 Dec 29 &amp; 31</t>
  </si>
  <si>
    <t>Cleaning: Invoice # 054</t>
  </si>
  <si>
    <t>Cleaning: Invoice # 055</t>
  </si>
  <si>
    <t>Cleaning: Invoice # 056</t>
  </si>
  <si>
    <t>Snow Removal: Jan 10</t>
  </si>
  <si>
    <t>Building:</t>
  </si>
  <si>
    <t>Snow Removal: Jan 12</t>
  </si>
  <si>
    <t>Building: Power Cord</t>
  </si>
  <si>
    <t>Security System - Monthly Payment</t>
  </si>
  <si>
    <t>Trash Pick up</t>
  </si>
  <si>
    <t>Snow Removal: Jan 20</t>
  </si>
  <si>
    <t>Thermostat   (Nov 23 2015 - bill showed up in Jan 2016)</t>
  </si>
  <si>
    <t>Alarm Monitoring</t>
  </si>
  <si>
    <t>Janitorial</t>
  </si>
  <si>
    <t>Electricity:  Dec 4 - Jan 7</t>
  </si>
  <si>
    <t xml:space="preserve"> Gas: Dec 21 - Jan 13 2016</t>
  </si>
  <si>
    <t>Music: Sunday Jan 3 2016</t>
  </si>
  <si>
    <t>Guest Speaker: Sun Jan 3 2016</t>
  </si>
  <si>
    <t>Music: Sunday Feb 7 2016</t>
  </si>
  <si>
    <t>Music: Sunday Jan 10 2016</t>
  </si>
  <si>
    <t>Music: Sunday Jan 17 2016</t>
  </si>
  <si>
    <t>Music: Sunday Jan 24 2016</t>
  </si>
  <si>
    <t>Music: Sunday Jan 31 2016</t>
  </si>
  <si>
    <t>Candles: Christmas Candles</t>
  </si>
  <si>
    <t>Reimb: Membership Expense</t>
  </si>
  <si>
    <t>Cash Register tape</t>
  </si>
  <si>
    <t>Books</t>
  </si>
  <si>
    <t>Jan 11 Tuition 2015 (found in box - November check and $7 cash)</t>
  </si>
  <si>
    <t>Class Tuition: From Whence Jan 12</t>
  </si>
  <si>
    <t>Square Class Tuition Jan 12</t>
  </si>
  <si>
    <t>Class Tuition Jan 17: From When  Jan 17</t>
  </si>
  <si>
    <t>Class Tuition 4 Agree Jan 17</t>
  </si>
  <si>
    <t>Bank Fee for Returned Check</t>
  </si>
  <si>
    <t>Jan 25 Class Tuition From Whence</t>
  </si>
  <si>
    <t>Jan 25 Class Tuition  4 Agree</t>
  </si>
  <si>
    <t>Teaching Comp to Unpaid Retirement</t>
  </si>
  <si>
    <t>From Whence</t>
  </si>
  <si>
    <t>4 Agreements</t>
  </si>
  <si>
    <t>Aug 15</t>
  </si>
  <si>
    <t>Sep 15</t>
  </si>
  <si>
    <t>Oct 15</t>
  </si>
  <si>
    <t>Nov 15</t>
  </si>
  <si>
    <t>Dec 15</t>
  </si>
  <si>
    <t>Jan 16</t>
  </si>
  <si>
    <t>45000 · DESIGNATED FUNDS</t>
  </si>
  <si>
    <t>47000 · SPECIAL PROGRAM INCOME</t>
  </si>
  <si>
    <t>03 · BOOKSTORE EXPENSES</t>
  </si>
  <si>
    <t>89500 · Purchase Disc-Expense Items</t>
  </si>
  <si>
    <t>Equity Enhancement</t>
  </si>
  <si>
    <t>13 · NON OPERATING INCOME ACCOUNT</t>
  </si>
  <si>
    <t>Other Expense</t>
  </si>
  <si>
    <t>Voids</t>
  </si>
  <si>
    <t>Total Other Expense</t>
  </si>
  <si>
    <t>Jan 15</t>
  </si>
  <si>
    <t>Feb 15</t>
  </si>
  <si>
    <t>Mar 15</t>
  </si>
  <si>
    <t>Apr 15</t>
  </si>
  <si>
    <t>May 15</t>
  </si>
  <si>
    <t>Jun 15</t>
  </si>
  <si>
    <t>Jul 15</t>
  </si>
  <si>
    <t>66900 · Reconciliation Discrepancies</t>
  </si>
  <si>
    <t>Half Cent Account*</t>
  </si>
  <si>
    <t>45001 · Kitichen Donations</t>
  </si>
  <si>
    <t>45002 · Music Ministry Income</t>
  </si>
  <si>
    <t>Total 45000 · DESIGNATED FUNDS</t>
  </si>
  <si>
    <t>46010 · Education Income</t>
  </si>
  <si>
    <t>46003 · Interest/Dividend Income</t>
  </si>
  <si>
    <t>46000 · MISCELLANEOUS INCOME - Other</t>
  </si>
  <si>
    <t>47005 · Workshop Income</t>
  </si>
  <si>
    <t>47006 · Fundraising Income</t>
  </si>
  <si>
    <t>47007 · Animals &amp; Friends Ministry</t>
  </si>
  <si>
    <t>Total 47000 · SPECIAL PROGRAM INCOME</t>
  </si>
  <si>
    <t>62900 · Dues &amp; Subscriptions</t>
  </si>
  <si>
    <t>Computer Hardware</t>
  </si>
  <si>
    <t>IT Technician</t>
  </si>
  <si>
    <t>60310 · COGS- Books, New</t>
  </si>
  <si>
    <t>60320 · COGS- Consignment</t>
  </si>
  <si>
    <t>Total 03 · BOOKSTORE EXPENSES</t>
  </si>
  <si>
    <t>61400 · Special Contractor's Expense</t>
  </si>
  <si>
    <t>62500 · Compassionate Care Ministry Ex</t>
  </si>
  <si>
    <t>64500 · Practitioner Expense</t>
  </si>
  <si>
    <t>65000 · Social Activities Expense</t>
  </si>
  <si>
    <t>66000 · Fundraising</t>
  </si>
  <si>
    <t>63100 · Guest Speaker Expense</t>
  </si>
  <si>
    <t>63800 · Membership Expense</t>
  </si>
  <si>
    <t>71032 · Bookstore  Sales - Consignments</t>
  </si>
  <si>
    <t>Class Expense</t>
  </si>
  <si>
    <t>Class Assistant Compensation</t>
  </si>
  <si>
    <t>Student Registration Expense</t>
  </si>
  <si>
    <t>8200 · Equity Enhancement Income</t>
  </si>
  <si>
    <t>8250 · Equity Enhancement Expense</t>
  </si>
  <si>
    <t>Total Equity Enhancement</t>
  </si>
  <si>
    <t>Pass Through Acct</t>
  </si>
  <si>
    <t>49000 · Gain or Loss Valuation of Asset</t>
  </si>
  <si>
    <t>Total 13 · NON OPERATING INCOME ACCOUNT</t>
  </si>
  <si>
    <t xml:space="preserve">Tithing Payable </t>
  </si>
  <si>
    <t>Tithe Mar 16</t>
  </si>
  <si>
    <t>Tithe Mar 22</t>
  </si>
  <si>
    <t>Tithe Mar 29</t>
  </si>
  <si>
    <t>Tithe Apr 5</t>
  </si>
  <si>
    <t>Tithe Apr 12</t>
  </si>
  <si>
    <t>Tithe: Apr 19</t>
  </si>
  <si>
    <t>Tithe: May 17</t>
  </si>
  <si>
    <t>Tithe: Nov 15</t>
  </si>
  <si>
    <t>Tithe: Nov 22</t>
  </si>
  <si>
    <t>Tithe: Nov 29</t>
  </si>
  <si>
    <t>Tithe: Dec 6</t>
  </si>
  <si>
    <t>Tithe: Dec 13</t>
  </si>
  <si>
    <t>Tithe: Dec 20</t>
  </si>
  <si>
    <t>Tithe: Dec 27</t>
  </si>
  <si>
    <t>there have not been any tithing payments to date in 2016</t>
  </si>
  <si>
    <t>Center for Spiritual Living - Greater Dayton</t>
  </si>
  <si>
    <t>Unpaid Bills</t>
  </si>
  <si>
    <t>As of February 29, 2016</t>
  </si>
  <si>
    <t>Transaction Type</t>
  </si>
  <si>
    <t>Due Date</t>
  </si>
  <si>
    <t>Past Due</t>
  </si>
  <si>
    <t>Open Balance</t>
  </si>
  <si>
    <t>CSL-HQ
720-496-1370</t>
  </si>
  <si>
    <t>01/03/2016</t>
  </si>
  <si>
    <t>01/10/2016</t>
  </si>
  <si>
    <t>01/17/2016</t>
  </si>
  <si>
    <t>01/24/2016</t>
  </si>
  <si>
    <t>01/31/2016</t>
  </si>
  <si>
    <t>02/21/2016</t>
  </si>
  <si>
    <t>02/22/2016</t>
  </si>
  <si>
    <t>02/28/2016</t>
  </si>
  <si>
    <t>02/29/2016</t>
  </si>
  <si>
    <t>Total for CSL-HQ</t>
  </si>
  <si>
    <t>Wednesday, Mar 16, 2016 01:37:40 PM PDT GMT-4</t>
  </si>
  <si>
    <t>Feb 7th and 14th tithing has been paid.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</si>
</sst>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#,##0.00;\-#,##0.00"/>
    <numFmt numFmtId="165" formatCode="mm/dd/yyyy"/>
    <numFmt numFmtId="166" formatCode="#,##0.00\ _€"/>
    <numFmt numFmtId="167" formatCode="&quot;$&quot;* #,##0.00\ _€"/>
  </numFmts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2" fillId="0" borderId="0" xfId="0" applyNumberFormat="1" applyFont="1"/>
    <xf numFmtId="49" fontId="0" fillId="0" borderId="0" xfId="0" applyNumberFormat="1" applyAlignment="1">
      <alignment horizontal="center"/>
    </xf>
    <xf numFmtId="0" fontId="1" fillId="2" borderId="0" xfId="0" applyNumberFormat="1" applyFont="1" applyFill="1"/>
    <xf numFmtId="164" fontId="2" fillId="2" borderId="0" xfId="0" applyNumberFormat="1" applyFont="1" applyFill="1"/>
    <xf numFmtId="49" fontId="2" fillId="2" borderId="0" xfId="0" applyNumberFormat="1" applyFont="1" applyFill="1"/>
    <xf numFmtId="44" fontId="0" fillId="0" borderId="0" xfId="1" applyFont="1"/>
    <xf numFmtId="49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165" fontId="2" fillId="0" borderId="0" xfId="0" applyNumberFormat="1" applyFont="1"/>
    <xf numFmtId="0" fontId="5" fillId="0" borderId="0" xfId="0" applyFont="1"/>
    <xf numFmtId="14" fontId="0" fillId="0" borderId="0" xfId="0" applyNumberFormat="1"/>
    <xf numFmtId="44" fontId="6" fillId="0" borderId="0" xfId="1" applyFont="1"/>
    <xf numFmtId="44" fontId="4" fillId="0" borderId="0" xfId="1" applyFont="1"/>
    <xf numFmtId="44" fontId="4" fillId="0" borderId="0" xfId="0" applyNumberFormat="1" applyFont="1"/>
    <xf numFmtId="0" fontId="7" fillId="0" borderId="0" xfId="2"/>
    <xf numFmtId="0" fontId="8" fillId="0" borderId="6" xfId="2" applyFont="1" applyBorder="1" applyAlignment="1">
      <alignment horizontal="center" wrapText="1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horizontal="right" wrapText="1"/>
    </xf>
    <xf numFmtId="166" fontId="10" fillId="0" borderId="0" xfId="2" applyNumberFormat="1" applyFont="1" applyAlignment="1">
      <alignment horizontal="right" wrapText="1"/>
    </xf>
    <xf numFmtId="167" fontId="9" fillId="0" borderId="7" xfId="2" applyNumberFormat="1" applyFont="1" applyBorder="1" applyAlignment="1">
      <alignment horizontal="right" wrapText="1"/>
    </xf>
    <xf numFmtId="0" fontId="9" fillId="0" borderId="0" xfId="2" applyFont="1" applyAlignment="1">
      <alignment horizontal="left" wrapText="1"/>
    </xf>
    <xf numFmtId="0" fontId="10" fillId="0" borderId="0" xfId="2" applyFont="1" applyAlignment="1">
      <alignment horizontal="center"/>
    </xf>
    <xf numFmtId="0" fontId="7" fillId="0" borderId="0" xfId="2"/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81" name="FILTER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82" name="HEADER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4337" name="FILTER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4338" name="HEADER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1" name="AutoShape 1"/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97" name="AutoShape 1"/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T123"/>
  <sheetViews>
    <sheetView workbookViewId="0">
      <pane xSplit="7" ySplit="1" topLeftCell="H14" activePane="bottomRight" state="frozenSplit"/>
      <selection pane="topRight" activeCell="H1" sqref="H1"/>
      <selection pane="bottomLeft" activeCell="A2" sqref="A2"/>
      <selection pane="bottomRight" activeCell="G26" sqref="G26"/>
    </sheetView>
  </sheetViews>
  <sheetFormatPr defaultRowHeight="15" x14ac:dyDescent="0.25"/>
  <cols>
    <col min="1" max="6" width="3" style="12" customWidth="1"/>
    <col min="7" max="7" width="30.7109375" style="12" customWidth="1"/>
    <col min="8" max="8" width="7.85546875" style="13" bestFit="1" customWidth="1"/>
    <col min="9" max="9" width="2.28515625" style="13" customWidth="1"/>
    <col min="10" max="10" width="7.85546875" style="13" bestFit="1" customWidth="1"/>
    <col min="11" max="11" width="2.28515625" style="13" customWidth="1"/>
    <col min="12" max="12" width="8.42578125" style="13" bestFit="1" customWidth="1"/>
    <col min="13" max="13" width="2.28515625" style="13" customWidth="1"/>
    <col min="14" max="14" width="7.85546875" style="13" bestFit="1" customWidth="1"/>
    <col min="15" max="15" width="2.28515625" style="13" customWidth="1"/>
    <col min="16" max="16" width="7.85546875" style="13" bestFit="1" customWidth="1"/>
    <col min="17" max="17" width="2.28515625" style="13" customWidth="1"/>
    <col min="18" max="18" width="7.85546875" style="13" bestFit="1" customWidth="1"/>
    <col min="19" max="19" width="2.28515625" style="13" customWidth="1"/>
    <col min="20" max="20" width="8.42578125" style="13" bestFit="1" customWidth="1"/>
  </cols>
  <sheetData>
    <row r="1" spans="1:20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451</v>
      </c>
      <c r="I1" s="15"/>
      <c r="J1" s="10" t="s">
        <v>452</v>
      </c>
      <c r="K1" s="15"/>
      <c r="L1" s="10" t="s">
        <v>453</v>
      </c>
      <c r="M1" s="15"/>
      <c r="N1" s="10" t="s">
        <v>454</v>
      </c>
      <c r="O1" s="15"/>
      <c r="P1" s="10" t="s">
        <v>455</v>
      </c>
      <c r="Q1" s="15"/>
      <c r="R1" s="10" t="s">
        <v>456</v>
      </c>
      <c r="S1" s="15"/>
      <c r="T1" s="10" t="s">
        <v>52</v>
      </c>
    </row>
    <row r="2" spans="1:20" ht="15.75" thickTop="1" x14ac:dyDescent="0.25">
      <c r="A2" s="1"/>
      <c r="B2" s="1" t="s">
        <v>85</v>
      </c>
      <c r="C2" s="1"/>
      <c r="D2" s="1"/>
      <c r="E2" s="1"/>
      <c r="F2" s="1"/>
      <c r="G2" s="1"/>
      <c r="H2" s="2"/>
      <c r="I2" s="14"/>
      <c r="J2" s="2"/>
      <c r="K2" s="14"/>
      <c r="L2" s="2"/>
      <c r="M2" s="14"/>
      <c r="N2" s="2"/>
      <c r="O2" s="14"/>
      <c r="P2" s="2"/>
      <c r="Q2" s="14"/>
      <c r="R2" s="2"/>
      <c r="S2" s="14"/>
      <c r="T2" s="2"/>
    </row>
    <row r="3" spans="1:20" x14ac:dyDescent="0.25">
      <c r="A3" s="1"/>
      <c r="B3" s="1"/>
      <c r="C3" s="1"/>
      <c r="D3" s="1" t="s">
        <v>86</v>
      </c>
      <c r="E3" s="1"/>
      <c r="F3" s="1"/>
      <c r="G3" s="1"/>
      <c r="H3" s="2"/>
      <c r="I3" s="14"/>
      <c r="J3" s="2"/>
      <c r="K3" s="14"/>
      <c r="L3" s="2"/>
      <c r="M3" s="14"/>
      <c r="N3" s="2"/>
      <c r="O3" s="14"/>
      <c r="P3" s="2"/>
      <c r="Q3" s="14"/>
      <c r="R3" s="2"/>
      <c r="S3" s="14"/>
      <c r="T3" s="2"/>
    </row>
    <row r="4" spans="1:20" x14ac:dyDescent="0.25">
      <c r="A4" s="1"/>
      <c r="B4" s="1"/>
      <c r="C4" s="1"/>
      <c r="D4" s="1"/>
      <c r="E4" s="1" t="s">
        <v>87</v>
      </c>
      <c r="F4" s="1"/>
      <c r="G4" s="1"/>
      <c r="H4" s="2"/>
      <c r="I4" s="14"/>
      <c r="J4" s="2"/>
      <c r="K4" s="14"/>
      <c r="L4" s="2"/>
      <c r="M4" s="14"/>
      <c r="N4" s="2"/>
      <c r="O4" s="14"/>
      <c r="P4" s="2"/>
      <c r="Q4" s="14"/>
      <c r="R4" s="2"/>
      <c r="S4" s="14"/>
      <c r="T4" s="2"/>
    </row>
    <row r="5" spans="1:20" x14ac:dyDescent="0.25">
      <c r="A5" s="1"/>
      <c r="B5" s="1"/>
      <c r="C5" s="1"/>
      <c r="D5" s="1"/>
      <c r="E5" s="1"/>
      <c r="F5" s="1" t="s">
        <v>119</v>
      </c>
      <c r="G5" s="1"/>
      <c r="H5" s="2">
        <v>4795</v>
      </c>
      <c r="I5" s="14"/>
      <c r="J5" s="2">
        <v>4571.8</v>
      </c>
      <c r="K5" s="14"/>
      <c r="L5" s="2">
        <v>4230</v>
      </c>
      <c r="M5" s="14"/>
      <c r="N5" s="2">
        <v>4550</v>
      </c>
      <c r="O5" s="14"/>
      <c r="P5" s="2">
        <v>4233</v>
      </c>
      <c r="Q5" s="14"/>
      <c r="R5" s="2">
        <v>3973</v>
      </c>
      <c r="S5" s="14"/>
      <c r="T5" s="2">
        <f>ROUND(SUM(H5:R5),5)</f>
        <v>26352.799999999999</v>
      </c>
    </row>
    <row r="6" spans="1:20" x14ac:dyDescent="0.25">
      <c r="A6" s="1"/>
      <c r="B6" s="1"/>
      <c r="C6" s="1"/>
      <c r="D6" s="1"/>
      <c r="E6" s="1"/>
      <c r="F6" s="1" t="s">
        <v>88</v>
      </c>
      <c r="G6" s="1"/>
      <c r="H6" s="2">
        <v>9697.5499999999993</v>
      </c>
      <c r="I6" s="14"/>
      <c r="J6" s="2">
        <v>8863.75</v>
      </c>
      <c r="K6" s="14"/>
      <c r="L6" s="2">
        <v>8212</v>
      </c>
      <c r="M6" s="14"/>
      <c r="N6" s="2">
        <v>12430</v>
      </c>
      <c r="O6" s="14"/>
      <c r="P6" s="2">
        <v>9280</v>
      </c>
      <c r="Q6" s="14"/>
      <c r="R6" s="2">
        <v>15429</v>
      </c>
      <c r="S6" s="14"/>
      <c r="T6" s="2">
        <f>ROUND(SUM(H6:R6),5)</f>
        <v>63912.3</v>
      </c>
    </row>
    <row r="7" spans="1:20" ht="15.75" thickBot="1" x14ac:dyDescent="0.3">
      <c r="A7" s="1"/>
      <c r="B7" s="1"/>
      <c r="C7" s="1"/>
      <c r="D7" s="1"/>
      <c r="E7" s="1"/>
      <c r="F7" s="1" t="s">
        <v>121</v>
      </c>
      <c r="G7" s="1"/>
      <c r="H7" s="3">
        <v>94.35</v>
      </c>
      <c r="I7" s="14"/>
      <c r="J7" s="3">
        <v>160.32</v>
      </c>
      <c r="K7" s="14"/>
      <c r="L7" s="3">
        <v>120.72</v>
      </c>
      <c r="M7" s="14"/>
      <c r="N7" s="3">
        <v>73</v>
      </c>
      <c r="O7" s="14"/>
      <c r="P7" s="3">
        <v>221.34</v>
      </c>
      <c r="Q7" s="14"/>
      <c r="R7" s="3">
        <v>142.69999999999999</v>
      </c>
      <c r="S7" s="14"/>
      <c r="T7" s="3">
        <f>ROUND(SUM(H7:R7),5)</f>
        <v>812.43</v>
      </c>
    </row>
    <row r="8" spans="1:20" x14ac:dyDescent="0.25">
      <c r="A8" s="1"/>
      <c r="B8" s="1"/>
      <c r="C8" s="1"/>
      <c r="D8" s="1"/>
      <c r="E8" s="1" t="s">
        <v>90</v>
      </c>
      <c r="F8" s="1"/>
      <c r="G8" s="1"/>
      <c r="H8" s="2">
        <f>ROUND(SUM(H4:H7),5)</f>
        <v>14586.9</v>
      </c>
      <c r="I8" s="14"/>
      <c r="J8" s="2">
        <f>ROUND(SUM(J4:J7),5)</f>
        <v>13595.87</v>
      </c>
      <c r="K8" s="14"/>
      <c r="L8" s="2">
        <f>ROUND(SUM(L4:L7),5)</f>
        <v>12562.72</v>
      </c>
      <c r="M8" s="14"/>
      <c r="N8" s="2">
        <f>ROUND(SUM(N4:N7),5)</f>
        <v>17053</v>
      </c>
      <c r="O8" s="14"/>
      <c r="P8" s="2">
        <f>ROUND(SUM(P4:P7),5)</f>
        <v>13734.34</v>
      </c>
      <c r="Q8" s="14"/>
      <c r="R8" s="2">
        <f>ROUND(SUM(R4:R7),5)</f>
        <v>19544.7</v>
      </c>
      <c r="S8" s="14"/>
      <c r="T8" s="2">
        <f>ROUND(SUM(H8:R8),5)</f>
        <v>91077.53</v>
      </c>
    </row>
    <row r="9" spans="1:20" ht="30" customHeight="1" x14ac:dyDescent="0.25">
      <c r="A9" s="1"/>
      <c r="B9" s="1"/>
      <c r="C9" s="1"/>
      <c r="D9" s="1"/>
      <c r="E9" s="1" t="s">
        <v>457</v>
      </c>
      <c r="F9" s="1"/>
      <c r="G9" s="1"/>
      <c r="H9" s="2"/>
      <c r="I9" s="14"/>
      <c r="J9" s="2"/>
      <c r="K9" s="14"/>
      <c r="L9" s="2"/>
      <c r="M9" s="14"/>
      <c r="N9" s="2"/>
      <c r="O9" s="14"/>
      <c r="P9" s="2"/>
      <c r="Q9" s="14"/>
      <c r="R9" s="2"/>
      <c r="S9" s="14"/>
      <c r="T9" s="2"/>
    </row>
    <row r="10" spans="1:20" x14ac:dyDescent="0.25">
      <c r="A10" s="1"/>
      <c r="B10" s="1"/>
      <c r="C10" s="1"/>
      <c r="D10" s="1"/>
      <c r="E10" s="1"/>
      <c r="F10" s="1" t="s">
        <v>475</v>
      </c>
      <c r="G10" s="1"/>
      <c r="H10" s="2">
        <v>20</v>
      </c>
      <c r="I10" s="14"/>
      <c r="J10" s="2">
        <v>0</v>
      </c>
      <c r="K10" s="14"/>
      <c r="L10" s="2">
        <v>20</v>
      </c>
      <c r="M10" s="14"/>
      <c r="N10" s="2">
        <v>0</v>
      </c>
      <c r="O10" s="14"/>
      <c r="P10" s="2">
        <v>0</v>
      </c>
      <c r="Q10" s="14"/>
      <c r="R10" s="2">
        <v>0</v>
      </c>
      <c r="S10" s="14"/>
      <c r="T10" s="2">
        <f>ROUND(SUM(H10:R10),5)</f>
        <v>40</v>
      </c>
    </row>
    <row r="11" spans="1:20" ht="15.75" thickBot="1" x14ac:dyDescent="0.3">
      <c r="A11" s="1"/>
      <c r="B11" s="1"/>
      <c r="C11" s="1"/>
      <c r="D11" s="1"/>
      <c r="E11" s="1"/>
      <c r="F11" s="1" t="s">
        <v>476</v>
      </c>
      <c r="G11" s="1"/>
      <c r="H11" s="3">
        <v>0</v>
      </c>
      <c r="I11" s="14"/>
      <c r="J11" s="3">
        <v>0</v>
      </c>
      <c r="K11" s="14"/>
      <c r="L11" s="3">
        <v>0</v>
      </c>
      <c r="M11" s="14"/>
      <c r="N11" s="3">
        <v>0</v>
      </c>
      <c r="O11" s="14"/>
      <c r="P11" s="3">
        <v>200</v>
      </c>
      <c r="Q11" s="14"/>
      <c r="R11" s="3">
        <v>0</v>
      </c>
      <c r="S11" s="14"/>
      <c r="T11" s="3">
        <f>ROUND(SUM(H11:R11),5)</f>
        <v>200</v>
      </c>
    </row>
    <row r="12" spans="1:20" x14ac:dyDescent="0.25">
      <c r="A12" s="1"/>
      <c r="B12" s="1"/>
      <c r="C12" s="1"/>
      <c r="D12" s="1"/>
      <c r="E12" s="1" t="s">
        <v>477</v>
      </c>
      <c r="F12" s="1"/>
      <c r="G12" s="1"/>
      <c r="H12" s="2">
        <f>ROUND(SUM(H9:H11),5)</f>
        <v>20</v>
      </c>
      <c r="I12" s="14"/>
      <c r="J12" s="2">
        <f>ROUND(SUM(J9:J11),5)</f>
        <v>0</v>
      </c>
      <c r="K12" s="14"/>
      <c r="L12" s="2">
        <f>ROUND(SUM(L9:L11),5)</f>
        <v>20</v>
      </c>
      <c r="M12" s="14"/>
      <c r="N12" s="2">
        <f>ROUND(SUM(N9:N11),5)</f>
        <v>0</v>
      </c>
      <c r="O12" s="14"/>
      <c r="P12" s="2">
        <f>ROUND(SUM(P9:P11),5)</f>
        <v>200</v>
      </c>
      <c r="Q12" s="14"/>
      <c r="R12" s="2">
        <f>ROUND(SUM(R9:R11),5)</f>
        <v>0</v>
      </c>
      <c r="S12" s="14"/>
      <c r="T12" s="2">
        <f>ROUND(SUM(H12:R12),5)</f>
        <v>240</v>
      </c>
    </row>
    <row r="13" spans="1:20" ht="30" customHeight="1" x14ac:dyDescent="0.25">
      <c r="A13" s="1"/>
      <c r="B13" s="1"/>
      <c r="C13" s="1"/>
      <c r="D13" s="1"/>
      <c r="E13" s="1" t="s">
        <v>123</v>
      </c>
      <c r="F13" s="1"/>
      <c r="G13" s="1"/>
      <c r="H13" s="2"/>
      <c r="I13" s="14"/>
      <c r="J13" s="2"/>
      <c r="K13" s="14"/>
      <c r="L13" s="2"/>
      <c r="M13" s="14"/>
      <c r="N13" s="2"/>
      <c r="O13" s="14"/>
      <c r="P13" s="2"/>
      <c r="Q13" s="14"/>
      <c r="R13" s="2"/>
      <c r="S13" s="14"/>
      <c r="T13" s="2"/>
    </row>
    <row r="14" spans="1:20" x14ac:dyDescent="0.25">
      <c r="A14" s="1"/>
      <c r="B14" s="1"/>
      <c r="C14" s="1"/>
      <c r="D14" s="1"/>
      <c r="E14" s="1"/>
      <c r="F14" s="1" t="s">
        <v>478</v>
      </c>
      <c r="G14" s="1"/>
      <c r="H14" s="2">
        <v>0</v>
      </c>
      <c r="I14" s="14"/>
      <c r="J14" s="2">
        <v>0</v>
      </c>
      <c r="K14" s="14"/>
      <c r="L14" s="2">
        <v>0</v>
      </c>
      <c r="M14" s="14"/>
      <c r="N14" s="2">
        <v>0</v>
      </c>
      <c r="O14" s="14"/>
      <c r="P14" s="2">
        <v>1378</v>
      </c>
      <c r="Q14" s="14"/>
      <c r="R14" s="2">
        <v>0</v>
      </c>
      <c r="S14" s="14"/>
      <c r="T14" s="2">
        <f>ROUND(SUM(H14:R14),5)</f>
        <v>1378</v>
      </c>
    </row>
    <row r="15" spans="1:20" x14ac:dyDescent="0.25">
      <c r="A15" s="1"/>
      <c r="B15" s="1"/>
      <c r="C15" s="1"/>
      <c r="D15" s="1"/>
      <c r="E15" s="1"/>
      <c r="F15" s="1" t="s">
        <v>479</v>
      </c>
      <c r="G15" s="1"/>
      <c r="H15" s="2">
        <v>0.16</v>
      </c>
      <c r="I15" s="14"/>
      <c r="J15" s="2">
        <v>0.13</v>
      </c>
      <c r="K15" s="14"/>
      <c r="L15" s="2">
        <v>7.0000000000000007E-2</v>
      </c>
      <c r="M15" s="14"/>
      <c r="N15" s="2">
        <v>0.02</v>
      </c>
      <c r="O15" s="14"/>
      <c r="P15" s="2">
        <v>0</v>
      </c>
      <c r="Q15" s="14"/>
      <c r="R15" s="2">
        <v>0</v>
      </c>
      <c r="S15" s="14"/>
      <c r="T15" s="2">
        <f>ROUND(SUM(H15:R15),5)</f>
        <v>0.38</v>
      </c>
    </row>
    <row r="16" spans="1:20" x14ac:dyDescent="0.25">
      <c r="A16" s="1"/>
      <c r="B16" s="1"/>
      <c r="C16" s="1"/>
      <c r="D16" s="1"/>
      <c r="E16" s="1"/>
      <c r="F16" s="1" t="s">
        <v>124</v>
      </c>
      <c r="G16" s="1"/>
      <c r="H16" s="2">
        <v>70.459999999999994</v>
      </c>
      <c r="I16" s="14"/>
      <c r="J16" s="2">
        <v>26.71</v>
      </c>
      <c r="K16" s="14"/>
      <c r="L16" s="2">
        <v>0</v>
      </c>
      <c r="M16" s="14"/>
      <c r="N16" s="2">
        <v>87.13</v>
      </c>
      <c r="O16" s="14"/>
      <c r="P16" s="2">
        <v>0</v>
      </c>
      <c r="Q16" s="14"/>
      <c r="R16" s="2">
        <v>70.78</v>
      </c>
      <c r="S16" s="14"/>
      <c r="T16" s="2">
        <f>ROUND(SUM(H16:R16),5)</f>
        <v>255.08</v>
      </c>
    </row>
    <row r="17" spans="1:20" ht="15.75" thickBot="1" x14ac:dyDescent="0.3">
      <c r="A17" s="1"/>
      <c r="B17" s="1"/>
      <c r="C17" s="1"/>
      <c r="D17" s="1"/>
      <c r="E17" s="1"/>
      <c r="F17" s="1" t="s">
        <v>480</v>
      </c>
      <c r="G17" s="1"/>
      <c r="H17" s="3">
        <v>0</v>
      </c>
      <c r="I17" s="14"/>
      <c r="J17" s="3">
        <v>146.08000000000001</v>
      </c>
      <c r="K17" s="14"/>
      <c r="L17" s="3">
        <v>0</v>
      </c>
      <c r="M17" s="14"/>
      <c r="N17" s="3">
        <v>0</v>
      </c>
      <c r="O17" s="14"/>
      <c r="P17" s="3">
        <v>0</v>
      </c>
      <c r="Q17" s="14"/>
      <c r="R17" s="3">
        <v>0</v>
      </c>
      <c r="S17" s="14"/>
      <c r="T17" s="3">
        <f>ROUND(SUM(H17:R17),5)</f>
        <v>146.08000000000001</v>
      </c>
    </row>
    <row r="18" spans="1:20" x14ac:dyDescent="0.25">
      <c r="A18" s="1"/>
      <c r="B18" s="1"/>
      <c r="C18" s="1"/>
      <c r="D18" s="1"/>
      <c r="E18" s="1" t="s">
        <v>126</v>
      </c>
      <c r="F18" s="1"/>
      <c r="G18" s="1"/>
      <c r="H18" s="2">
        <f>ROUND(SUM(H13:H17),5)</f>
        <v>70.62</v>
      </c>
      <c r="I18" s="14"/>
      <c r="J18" s="2">
        <f>ROUND(SUM(J13:J17),5)</f>
        <v>172.92</v>
      </c>
      <c r="K18" s="14"/>
      <c r="L18" s="2">
        <f>ROUND(SUM(L13:L17),5)</f>
        <v>7.0000000000000007E-2</v>
      </c>
      <c r="M18" s="14"/>
      <c r="N18" s="2">
        <f>ROUND(SUM(N13:N17),5)</f>
        <v>87.15</v>
      </c>
      <c r="O18" s="14"/>
      <c r="P18" s="2">
        <f>ROUND(SUM(P13:P17),5)</f>
        <v>1378</v>
      </c>
      <c r="Q18" s="14"/>
      <c r="R18" s="2">
        <f>ROUND(SUM(R13:R17),5)</f>
        <v>70.78</v>
      </c>
      <c r="S18" s="14"/>
      <c r="T18" s="2">
        <f>ROUND(SUM(H18:R18),5)</f>
        <v>1779.54</v>
      </c>
    </row>
    <row r="19" spans="1:20" ht="30" customHeight="1" x14ac:dyDescent="0.25">
      <c r="A19" s="1"/>
      <c r="B19" s="1"/>
      <c r="C19" s="1"/>
      <c r="D19" s="1"/>
      <c r="E19" s="1" t="s">
        <v>458</v>
      </c>
      <c r="F19" s="1"/>
      <c r="G19" s="1"/>
      <c r="H19" s="2"/>
      <c r="I19" s="14"/>
      <c r="J19" s="2"/>
      <c r="K19" s="14"/>
      <c r="L19" s="2"/>
      <c r="M19" s="14"/>
      <c r="N19" s="2"/>
      <c r="O19" s="14"/>
      <c r="P19" s="2"/>
      <c r="Q19" s="14"/>
      <c r="R19" s="2"/>
      <c r="S19" s="14"/>
      <c r="T19" s="2"/>
    </row>
    <row r="20" spans="1:20" x14ac:dyDescent="0.25">
      <c r="A20" s="1"/>
      <c r="B20" s="1"/>
      <c r="C20" s="1"/>
      <c r="D20" s="1"/>
      <c r="E20" s="1"/>
      <c r="F20" s="1" t="s">
        <v>481</v>
      </c>
      <c r="G20" s="1"/>
      <c r="H20" s="2">
        <v>0</v>
      </c>
      <c r="I20" s="14"/>
      <c r="J20" s="2">
        <v>0</v>
      </c>
      <c r="K20" s="14"/>
      <c r="L20" s="2">
        <v>0</v>
      </c>
      <c r="M20" s="14"/>
      <c r="N20" s="2">
        <v>188.4</v>
      </c>
      <c r="O20" s="14"/>
      <c r="P20" s="2">
        <v>0</v>
      </c>
      <c r="Q20" s="14"/>
      <c r="R20" s="2">
        <v>0</v>
      </c>
      <c r="S20" s="14"/>
      <c r="T20" s="2">
        <f t="shared" ref="T20:T26" si="0">ROUND(SUM(H20:R20),5)</f>
        <v>188.4</v>
      </c>
    </row>
    <row r="21" spans="1:20" x14ac:dyDescent="0.25">
      <c r="A21" s="1"/>
      <c r="B21" s="1"/>
      <c r="C21" s="1"/>
      <c r="D21" s="1"/>
      <c r="E21" s="1"/>
      <c r="F21" s="1" t="s">
        <v>482</v>
      </c>
      <c r="G21" s="1"/>
      <c r="H21" s="2">
        <v>316</v>
      </c>
      <c r="I21" s="14"/>
      <c r="J21" s="2">
        <v>192</v>
      </c>
      <c r="K21" s="14"/>
      <c r="L21" s="2">
        <v>300</v>
      </c>
      <c r="M21" s="14"/>
      <c r="N21" s="2">
        <v>395</v>
      </c>
      <c r="O21" s="14"/>
      <c r="P21" s="2">
        <v>0</v>
      </c>
      <c r="Q21" s="14"/>
      <c r="R21" s="2">
        <v>0</v>
      </c>
      <c r="S21" s="14"/>
      <c r="T21" s="2">
        <f t="shared" si="0"/>
        <v>1203</v>
      </c>
    </row>
    <row r="22" spans="1:20" ht="15.75" thickBot="1" x14ac:dyDescent="0.3">
      <c r="A22" s="1"/>
      <c r="B22" s="1"/>
      <c r="C22" s="1"/>
      <c r="D22" s="1"/>
      <c r="E22" s="1"/>
      <c r="F22" s="1" t="s">
        <v>483</v>
      </c>
      <c r="G22" s="1"/>
      <c r="H22" s="3">
        <v>0</v>
      </c>
      <c r="I22" s="14"/>
      <c r="J22" s="3">
        <v>0</v>
      </c>
      <c r="K22" s="14"/>
      <c r="L22" s="3">
        <v>0</v>
      </c>
      <c r="M22" s="14"/>
      <c r="N22" s="3">
        <v>0</v>
      </c>
      <c r="O22" s="14"/>
      <c r="P22" s="3">
        <v>40</v>
      </c>
      <c r="Q22" s="14"/>
      <c r="R22" s="3">
        <v>0</v>
      </c>
      <c r="S22" s="14"/>
      <c r="T22" s="3">
        <f t="shared" si="0"/>
        <v>40</v>
      </c>
    </row>
    <row r="23" spans="1:20" x14ac:dyDescent="0.25">
      <c r="A23" s="1"/>
      <c r="B23" s="1"/>
      <c r="C23" s="1"/>
      <c r="D23" s="1"/>
      <c r="E23" s="1" t="s">
        <v>484</v>
      </c>
      <c r="F23" s="1"/>
      <c r="G23" s="1"/>
      <c r="H23" s="2">
        <f>ROUND(SUM(H19:H22),5)</f>
        <v>316</v>
      </c>
      <c r="I23" s="14"/>
      <c r="J23" s="2">
        <f>ROUND(SUM(J19:J22),5)</f>
        <v>192</v>
      </c>
      <c r="K23" s="14"/>
      <c r="L23" s="2">
        <f>ROUND(SUM(L19:L22),5)</f>
        <v>300</v>
      </c>
      <c r="M23" s="14"/>
      <c r="N23" s="2">
        <f>ROUND(SUM(N19:N22),5)</f>
        <v>583.4</v>
      </c>
      <c r="O23" s="14"/>
      <c r="P23" s="2">
        <f>ROUND(SUM(P19:P22),5)</f>
        <v>40</v>
      </c>
      <c r="Q23" s="14"/>
      <c r="R23" s="2">
        <f>ROUND(SUM(R19:R22),5)</f>
        <v>0</v>
      </c>
      <c r="S23" s="14"/>
      <c r="T23" s="2">
        <f t="shared" si="0"/>
        <v>1431.4</v>
      </c>
    </row>
    <row r="24" spans="1:20" ht="30" customHeight="1" thickBot="1" x14ac:dyDescent="0.3">
      <c r="A24" s="1"/>
      <c r="B24" s="1"/>
      <c r="C24" s="1"/>
      <c r="D24" s="1"/>
      <c r="E24" s="1" t="s">
        <v>127</v>
      </c>
      <c r="F24" s="1"/>
      <c r="G24" s="1"/>
      <c r="H24" s="4">
        <v>493</v>
      </c>
      <c r="I24" s="14"/>
      <c r="J24" s="4">
        <v>437</v>
      </c>
      <c r="K24" s="14"/>
      <c r="L24" s="4">
        <v>458</v>
      </c>
      <c r="M24" s="14"/>
      <c r="N24" s="4">
        <v>319</v>
      </c>
      <c r="O24" s="14"/>
      <c r="P24" s="4">
        <v>384.66</v>
      </c>
      <c r="Q24" s="14"/>
      <c r="R24" s="4">
        <v>369</v>
      </c>
      <c r="S24" s="14"/>
      <c r="T24" s="4">
        <f t="shared" si="0"/>
        <v>2460.66</v>
      </c>
    </row>
    <row r="25" spans="1:20" ht="15.75" thickBot="1" x14ac:dyDescent="0.3">
      <c r="A25" s="1"/>
      <c r="B25" s="1"/>
      <c r="C25" s="1"/>
      <c r="D25" s="1" t="s">
        <v>91</v>
      </c>
      <c r="E25" s="1"/>
      <c r="F25" s="1"/>
      <c r="G25" s="1"/>
      <c r="H25" s="5">
        <f>ROUND(H3+H8+H12+H18+SUM(H23:H24),5)</f>
        <v>15486.52</v>
      </c>
      <c r="I25" s="14"/>
      <c r="J25" s="5">
        <f>ROUND(J3+J8+J12+J18+SUM(J23:J24),5)</f>
        <v>14397.79</v>
      </c>
      <c r="K25" s="14"/>
      <c r="L25" s="5">
        <f>ROUND(L3+L8+L12+L18+SUM(L23:L24),5)</f>
        <v>13340.79</v>
      </c>
      <c r="M25" s="14"/>
      <c r="N25" s="5">
        <f>ROUND(N3+N8+N12+N18+SUM(N23:N24),5)</f>
        <v>18042.55</v>
      </c>
      <c r="O25" s="14"/>
      <c r="P25" s="5">
        <f>ROUND(P3+P8+P12+P18+SUM(P23:P24),5)</f>
        <v>15737</v>
      </c>
      <c r="Q25" s="14"/>
      <c r="R25" s="5">
        <f>ROUND(R3+R8+R12+R18+SUM(R23:R24),5)</f>
        <v>19984.48</v>
      </c>
      <c r="S25" s="14"/>
      <c r="T25" s="5">
        <f t="shared" si="0"/>
        <v>96989.13</v>
      </c>
    </row>
    <row r="26" spans="1:20" ht="30" customHeight="1" x14ac:dyDescent="0.25">
      <c r="A26" s="1"/>
      <c r="B26" s="1"/>
      <c r="C26" s="1" t="s">
        <v>92</v>
      </c>
      <c r="D26" s="1"/>
      <c r="E26" s="1"/>
      <c r="F26" s="1"/>
      <c r="G26" s="1"/>
      <c r="H26" s="2">
        <f>H25</f>
        <v>15486.52</v>
      </c>
      <c r="I26" s="14"/>
      <c r="J26" s="2">
        <f>J25</f>
        <v>14397.79</v>
      </c>
      <c r="K26" s="14"/>
      <c r="L26" s="2">
        <f>L25</f>
        <v>13340.79</v>
      </c>
      <c r="M26" s="14"/>
      <c r="N26" s="2">
        <f>N25</f>
        <v>18042.55</v>
      </c>
      <c r="O26" s="14"/>
      <c r="P26" s="2">
        <f>P25</f>
        <v>15737</v>
      </c>
      <c r="Q26" s="14"/>
      <c r="R26" s="2">
        <f>R25</f>
        <v>19984.48</v>
      </c>
      <c r="S26" s="14"/>
      <c r="T26" s="2">
        <f t="shared" si="0"/>
        <v>96989.13</v>
      </c>
    </row>
    <row r="27" spans="1:20" ht="30" customHeight="1" x14ac:dyDescent="0.25">
      <c r="A27" s="1"/>
      <c r="B27" s="1"/>
      <c r="C27" s="1"/>
      <c r="D27" s="1" t="s">
        <v>129</v>
      </c>
      <c r="E27" s="1"/>
      <c r="F27" s="1"/>
      <c r="G27" s="1"/>
      <c r="H27" s="2"/>
      <c r="I27" s="14"/>
      <c r="J27" s="2"/>
      <c r="K27" s="14"/>
      <c r="L27" s="2"/>
      <c r="M27" s="14"/>
      <c r="N27" s="2"/>
      <c r="O27" s="14"/>
      <c r="P27" s="2"/>
      <c r="Q27" s="14"/>
      <c r="R27" s="2"/>
      <c r="S27" s="14"/>
      <c r="T27" s="2"/>
    </row>
    <row r="28" spans="1:20" x14ac:dyDescent="0.25">
      <c r="A28" s="1"/>
      <c r="B28" s="1"/>
      <c r="C28" s="1"/>
      <c r="D28" s="1"/>
      <c r="E28" s="1" t="s">
        <v>130</v>
      </c>
      <c r="F28" s="1"/>
      <c r="G28" s="1"/>
      <c r="H28" s="2"/>
      <c r="I28" s="14"/>
      <c r="J28" s="2"/>
      <c r="K28" s="14"/>
      <c r="L28" s="2"/>
      <c r="M28" s="14"/>
      <c r="N28" s="2"/>
      <c r="O28" s="14"/>
      <c r="P28" s="2"/>
      <c r="Q28" s="14"/>
      <c r="R28" s="2"/>
      <c r="S28" s="14"/>
      <c r="T28" s="2"/>
    </row>
    <row r="29" spans="1:20" x14ac:dyDescent="0.25">
      <c r="A29" s="1"/>
      <c r="B29" s="1"/>
      <c r="C29" s="1"/>
      <c r="D29" s="1"/>
      <c r="E29" s="1"/>
      <c r="F29" s="1" t="s">
        <v>131</v>
      </c>
      <c r="G29" s="1"/>
      <c r="H29" s="2">
        <v>94.7</v>
      </c>
      <c r="I29" s="14"/>
      <c r="J29" s="2">
        <v>93.6</v>
      </c>
      <c r="K29" s="14"/>
      <c r="L29" s="2">
        <v>91.12</v>
      </c>
      <c r="M29" s="14"/>
      <c r="N29" s="2">
        <v>77.489999999999995</v>
      </c>
      <c r="O29" s="14"/>
      <c r="P29" s="2">
        <v>75.62</v>
      </c>
      <c r="Q29" s="14"/>
      <c r="R29" s="2">
        <v>107.53</v>
      </c>
      <c r="S29" s="14"/>
      <c r="T29" s="2">
        <f t="shared" ref="T29:T38" si="1">ROUND(SUM(H29:R29),5)</f>
        <v>540.05999999999995</v>
      </c>
    </row>
    <row r="30" spans="1:20" x14ac:dyDescent="0.25">
      <c r="A30" s="1"/>
      <c r="B30" s="1"/>
      <c r="C30" s="1"/>
      <c r="D30" s="1"/>
      <c r="E30" s="1"/>
      <c r="F30" s="1" t="s">
        <v>133</v>
      </c>
      <c r="G30" s="1"/>
      <c r="H30" s="2">
        <v>500</v>
      </c>
      <c r="I30" s="14"/>
      <c r="J30" s="2">
        <v>500</v>
      </c>
      <c r="K30" s="14"/>
      <c r="L30" s="2">
        <v>500</v>
      </c>
      <c r="M30" s="14"/>
      <c r="N30" s="2">
        <v>500</v>
      </c>
      <c r="O30" s="14"/>
      <c r="P30" s="2">
        <v>500</v>
      </c>
      <c r="Q30" s="14"/>
      <c r="R30" s="2">
        <v>500</v>
      </c>
      <c r="S30" s="14"/>
      <c r="T30" s="2">
        <f t="shared" si="1"/>
        <v>3000</v>
      </c>
    </row>
    <row r="31" spans="1:20" x14ac:dyDescent="0.25">
      <c r="A31" s="1"/>
      <c r="B31" s="1"/>
      <c r="C31" s="1"/>
      <c r="D31" s="1"/>
      <c r="E31" s="1"/>
      <c r="F31" s="1" t="s">
        <v>485</v>
      </c>
      <c r="G31" s="1"/>
      <c r="H31" s="2">
        <v>0</v>
      </c>
      <c r="I31" s="14"/>
      <c r="J31" s="2">
        <v>49.95</v>
      </c>
      <c r="K31" s="14"/>
      <c r="L31" s="2">
        <v>0</v>
      </c>
      <c r="M31" s="14"/>
      <c r="N31" s="2">
        <v>0</v>
      </c>
      <c r="O31" s="14"/>
      <c r="P31" s="2">
        <v>0</v>
      </c>
      <c r="Q31" s="14"/>
      <c r="R31" s="2">
        <v>0</v>
      </c>
      <c r="S31" s="14"/>
      <c r="T31" s="2">
        <f t="shared" si="1"/>
        <v>49.95</v>
      </c>
    </row>
    <row r="32" spans="1:20" x14ac:dyDescent="0.25">
      <c r="A32" s="1"/>
      <c r="B32" s="1"/>
      <c r="C32" s="1"/>
      <c r="D32" s="1"/>
      <c r="E32" s="1"/>
      <c r="F32" s="1" t="s">
        <v>135</v>
      </c>
      <c r="G32" s="1"/>
      <c r="H32" s="2">
        <v>192.25</v>
      </c>
      <c r="I32" s="14"/>
      <c r="J32" s="2">
        <v>192.25</v>
      </c>
      <c r="K32" s="14"/>
      <c r="L32" s="2">
        <v>192.25</v>
      </c>
      <c r="M32" s="14"/>
      <c r="N32" s="2">
        <v>192.25</v>
      </c>
      <c r="O32" s="14"/>
      <c r="P32" s="2">
        <v>191.88</v>
      </c>
      <c r="Q32" s="14"/>
      <c r="R32" s="2">
        <v>191.92</v>
      </c>
      <c r="S32" s="14"/>
      <c r="T32" s="2">
        <f t="shared" si="1"/>
        <v>1152.8</v>
      </c>
    </row>
    <row r="33" spans="1:20" x14ac:dyDescent="0.25">
      <c r="A33" s="1"/>
      <c r="B33" s="1"/>
      <c r="C33" s="1"/>
      <c r="D33" s="1"/>
      <c r="E33" s="1"/>
      <c r="F33" s="1" t="s">
        <v>137</v>
      </c>
      <c r="G33" s="1"/>
      <c r="H33" s="2">
        <v>199.21</v>
      </c>
      <c r="I33" s="14"/>
      <c r="J33" s="2">
        <v>170.28</v>
      </c>
      <c r="K33" s="14"/>
      <c r="L33" s="2">
        <v>190.14</v>
      </c>
      <c r="M33" s="14"/>
      <c r="N33" s="2">
        <v>185.91</v>
      </c>
      <c r="O33" s="14"/>
      <c r="P33" s="2">
        <v>175.67</v>
      </c>
      <c r="Q33" s="14"/>
      <c r="R33" s="2">
        <v>50.44</v>
      </c>
      <c r="S33" s="14"/>
      <c r="T33" s="2">
        <f t="shared" si="1"/>
        <v>971.65</v>
      </c>
    </row>
    <row r="34" spans="1:20" x14ac:dyDescent="0.25">
      <c r="A34" s="1"/>
      <c r="B34" s="1"/>
      <c r="C34" s="1"/>
      <c r="D34" s="1"/>
      <c r="E34" s="1"/>
      <c r="F34" s="1" t="s">
        <v>139</v>
      </c>
      <c r="G34" s="1"/>
      <c r="H34" s="2">
        <v>126.35</v>
      </c>
      <c r="I34" s="14"/>
      <c r="J34" s="2">
        <v>100.06</v>
      </c>
      <c r="K34" s="14"/>
      <c r="L34" s="2">
        <v>79.19</v>
      </c>
      <c r="M34" s="14"/>
      <c r="N34" s="2">
        <v>91.36</v>
      </c>
      <c r="O34" s="14"/>
      <c r="P34" s="2">
        <v>93.3</v>
      </c>
      <c r="Q34" s="14"/>
      <c r="R34" s="2">
        <v>94.77</v>
      </c>
      <c r="S34" s="14"/>
      <c r="T34" s="2">
        <f t="shared" si="1"/>
        <v>585.03</v>
      </c>
    </row>
    <row r="35" spans="1:20" x14ac:dyDescent="0.25">
      <c r="A35" s="1"/>
      <c r="B35" s="1"/>
      <c r="C35" s="1"/>
      <c r="D35" s="1"/>
      <c r="E35" s="1"/>
      <c r="F35" s="1" t="s">
        <v>141</v>
      </c>
      <c r="G35" s="1"/>
      <c r="H35" s="2">
        <v>155</v>
      </c>
      <c r="I35" s="14"/>
      <c r="J35" s="2">
        <v>1041.31</v>
      </c>
      <c r="K35" s="14"/>
      <c r="L35" s="2">
        <v>-158.87</v>
      </c>
      <c r="M35" s="14"/>
      <c r="N35" s="2">
        <v>25</v>
      </c>
      <c r="O35" s="14"/>
      <c r="P35" s="2">
        <v>63</v>
      </c>
      <c r="Q35" s="14"/>
      <c r="R35" s="2">
        <v>178.95</v>
      </c>
      <c r="S35" s="14"/>
      <c r="T35" s="2">
        <f t="shared" si="1"/>
        <v>1304.3900000000001</v>
      </c>
    </row>
    <row r="36" spans="1:20" x14ac:dyDescent="0.25">
      <c r="A36" s="1"/>
      <c r="B36" s="1"/>
      <c r="C36" s="1"/>
      <c r="D36" s="1"/>
      <c r="E36" s="1"/>
      <c r="F36" s="1" t="s">
        <v>143</v>
      </c>
      <c r="G36" s="1"/>
      <c r="H36" s="2">
        <v>612.95000000000005</v>
      </c>
      <c r="I36" s="14"/>
      <c r="J36" s="2">
        <v>190</v>
      </c>
      <c r="K36" s="14"/>
      <c r="L36" s="2">
        <v>296.11</v>
      </c>
      <c r="M36" s="14"/>
      <c r="N36" s="2">
        <v>356.42</v>
      </c>
      <c r="O36" s="14"/>
      <c r="P36" s="2">
        <v>585.17999999999995</v>
      </c>
      <c r="Q36" s="14"/>
      <c r="R36" s="2">
        <v>102.14</v>
      </c>
      <c r="S36" s="14"/>
      <c r="T36" s="2">
        <f t="shared" si="1"/>
        <v>2142.8000000000002</v>
      </c>
    </row>
    <row r="37" spans="1:20" x14ac:dyDescent="0.25">
      <c r="A37" s="1"/>
      <c r="B37" s="1"/>
      <c r="C37" s="1"/>
      <c r="D37" s="1"/>
      <c r="E37" s="1"/>
      <c r="F37" s="1" t="s">
        <v>145</v>
      </c>
      <c r="G37" s="1"/>
      <c r="H37" s="2">
        <v>117.95</v>
      </c>
      <c r="I37" s="14"/>
      <c r="J37" s="2">
        <v>122.81</v>
      </c>
      <c r="K37" s="14"/>
      <c r="L37" s="2">
        <v>21.11</v>
      </c>
      <c r="M37" s="14"/>
      <c r="N37" s="2">
        <v>80.86</v>
      </c>
      <c r="O37" s="14"/>
      <c r="P37" s="2">
        <v>57.27</v>
      </c>
      <c r="Q37" s="14"/>
      <c r="R37" s="2">
        <v>34.79</v>
      </c>
      <c r="S37" s="14"/>
      <c r="T37" s="2">
        <f t="shared" si="1"/>
        <v>434.79</v>
      </c>
    </row>
    <row r="38" spans="1:20" x14ac:dyDescent="0.25">
      <c r="A38" s="1"/>
      <c r="B38" s="1"/>
      <c r="C38" s="1"/>
      <c r="D38" s="1"/>
      <c r="E38" s="1"/>
      <c r="F38" s="1" t="s">
        <v>147</v>
      </c>
      <c r="G38" s="1"/>
      <c r="H38" s="2">
        <v>208.99</v>
      </c>
      <c r="I38" s="14"/>
      <c r="J38" s="2">
        <v>163</v>
      </c>
      <c r="K38" s="14"/>
      <c r="L38" s="2">
        <v>208.99</v>
      </c>
      <c r="M38" s="14"/>
      <c r="N38" s="2">
        <v>0</v>
      </c>
      <c r="O38" s="14"/>
      <c r="P38" s="2">
        <v>0</v>
      </c>
      <c r="Q38" s="14"/>
      <c r="R38" s="2">
        <v>566.99</v>
      </c>
      <c r="S38" s="14"/>
      <c r="T38" s="2">
        <f t="shared" si="1"/>
        <v>1147.97</v>
      </c>
    </row>
    <row r="39" spans="1:20" x14ac:dyDescent="0.25">
      <c r="A39" s="1"/>
      <c r="B39" s="1"/>
      <c r="C39" s="1"/>
      <c r="D39" s="1"/>
      <c r="E39" s="1"/>
      <c r="F39" s="1" t="s">
        <v>149</v>
      </c>
      <c r="G39" s="1"/>
      <c r="H39" s="2"/>
      <c r="I39" s="14"/>
      <c r="J39" s="2"/>
      <c r="K39" s="14"/>
      <c r="L39" s="2"/>
      <c r="M39" s="14"/>
      <c r="N39" s="2"/>
      <c r="O39" s="14"/>
      <c r="P39" s="2"/>
      <c r="Q39" s="14"/>
      <c r="R39" s="2"/>
      <c r="S39" s="14"/>
      <c r="T39" s="2"/>
    </row>
    <row r="40" spans="1:20" x14ac:dyDescent="0.25">
      <c r="A40" s="1"/>
      <c r="B40" s="1"/>
      <c r="C40" s="1"/>
      <c r="D40" s="1"/>
      <c r="E40" s="1"/>
      <c r="F40" s="1"/>
      <c r="G40" s="1" t="s">
        <v>486</v>
      </c>
      <c r="H40" s="2">
        <v>48.26</v>
      </c>
      <c r="I40" s="14"/>
      <c r="J40" s="2">
        <v>0</v>
      </c>
      <c r="K40" s="14"/>
      <c r="L40" s="2">
        <v>0</v>
      </c>
      <c r="M40" s="14"/>
      <c r="N40" s="2">
        <v>0</v>
      </c>
      <c r="O40" s="14"/>
      <c r="P40" s="2">
        <v>0</v>
      </c>
      <c r="Q40" s="14"/>
      <c r="R40" s="2">
        <v>0</v>
      </c>
      <c r="S40" s="14"/>
      <c r="T40" s="2">
        <f t="shared" ref="T40:T45" si="2">ROUND(SUM(H40:R40),5)</f>
        <v>48.26</v>
      </c>
    </row>
    <row r="41" spans="1:20" x14ac:dyDescent="0.25">
      <c r="A41" s="1"/>
      <c r="B41" s="1"/>
      <c r="C41" s="1"/>
      <c r="D41" s="1"/>
      <c r="E41" s="1"/>
      <c r="F41" s="1"/>
      <c r="G41" s="1" t="s">
        <v>150</v>
      </c>
      <c r="H41" s="2">
        <v>48.26</v>
      </c>
      <c r="I41" s="14"/>
      <c r="J41" s="2">
        <v>48.26</v>
      </c>
      <c r="K41" s="14"/>
      <c r="L41" s="2">
        <v>48.26</v>
      </c>
      <c r="M41" s="14"/>
      <c r="N41" s="2">
        <v>48.26</v>
      </c>
      <c r="O41" s="14"/>
      <c r="P41" s="2">
        <v>48.26</v>
      </c>
      <c r="Q41" s="14"/>
      <c r="R41" s="2">
        <v>48.26</v>
      </c>
      <c r="S41" s="14"/>
      <c r="T41" s="2">
        <f t="shared" si="2"/>
        <v>289.56</v>
      </c>
    </row>
    <row r="42" spans="1:20" x14ac:dyDescent="0.25">
      <c r="A42" s="1"/>
      <c r="B42" s="1"/>
      <c r="C42" s="1"/>
      <c r="D42" s="1"/>
      <c r="E42" s="1"/>
      <c r="F42" s="1"/>
      <c r="G42" s="1" t="s">
        <v>487</v>
      </c>
      <c r="H42" s="2">
        <v>26.81</v>
      </c>
      <c r="I42" s="14"/>
      <c r="J42" s="2">
        <v>0</v>
      </c>
      <c r="K42" s="14"/>
      <c r="L42" s="2">
        <v>0</v>
      </c>
      <c r="M42" s="14"/>
      <c r="N42" s="2">
        <v>0</v>
      </c>
      <c r="O42" s="14"/>
      <c r="P42" s="2">
        <v>0</v>
      </c>
      <c r="Q42" s="14"/>
      <c r="R42" s="2">
        <v>0</v>
      </c>
      <c r="S42" s="14"/>
      <c r="T42" s="2">
        <f t="shared" si="2"/>
        <v>26.81</v>
      </c>
    </row>
    <row r="43" spans="1:20" ht="15.75" thickBot="1" x14ac:dyDescent="0.3">
      <c r="A43" s="1"/>
      <c r="B43" s="1"/>
      <c r="C43" s="1"/>
      <c r="D43" s="1"/>
      <c r="E43" s="1"/>
      <c r="F43" s="1"/>
      <c r="G43" s="1" t="s">
        <v>152</v>
      </c>
      <c r="H43" s="4">
        <v>345.75</v>
      </c>
      <c r="I43" s="14"/>
      <c r="J43" s="4">
        <v>250.34</v>
      </c>
      <c r="K43" s="14"/>
      <c r="L43" s="4">
        <v>250.22</v>
      </c>
      <c r="M43" s="14"/>
      <c r="N43" s="4">
        <v>250.14</v>
      </c>
      <c r="O43" s="14"/>
      <c r="P43" s="4">
        <v>250.14</v>
      </c>
      <c r="Q43" s="14"/>
      <c r="R43" s="4">
        <v>253.44</v>
      </c>
      <c r="S43" s="14"/>
      <c r="T43" s="4">
        <f t="shared" si="2"/>
        <v>1600.03</v>
      </c>
    </row>
    <row r="44" spans="1:20" ht="15.75" thickBot="1" x14ac:dyDescent="0.3">
      <c r="A44" s="1"/>
      <c r="B44" s="1"/>
      <c r="C44" s="1"/>
      <c r="D44" s="1"/>
      <c r="E44" s="1"/>
      <c r="F44" s="1" t="s">
        <v>154</v>
      </c>
      <c r="G44" s="1"/>
      <c r="H44" s="5">
        <f>ROUND(SUM(H39:H43),5)</f>
        <v>469.08</v>
      </c>
      <c r="I44" s="14"/>
      <c r="J44" s="5">
        <f>ROUND(SUM(J39:J43),5)</f>
        <v>298.60000000000002</v>
      </c>
      <c r="K44" s="14"/>
      <c r="L44" s="5">
        <f>ROUND(SUM(L39:L43),5)</f>
        <v>298.48</v>
      </c>
      <c r="M44" s="14"/>
      <c r="N44" s="5">
        <f>ROUND(SUM(N39:N43),5)</f>
        <v>298.39999999999998</v>
      </c>
      <c r="O44" s="14"/>
      <c r="P44" s="5">
        <f>ROUND(SUM(P39:P43),5)</f>
        <v>298.39999999999998</v>
      </c>
      <c r="Q44" s="14"/>
      <c r="R44" s="5">
        <f>ROUND(SUM(R39:R43),5)</f>
        <v>301.7</v>
      </c>
      <c r="S44" s="14"/>
      <c r="T44" s="5">
        <f t="shared" si="2"/>
        <v>1964.66</v>
      </c>
    </row>
    <row r="45" spans="1:20" ht="30" customHeight="1" x14ac:dyDescent="0.25">
      <c r="A45" s="1"/>
      <c r="B45" s="1"/>
      <c r="C45" s="1"/>
      <c r="D45" s="1"/>
      <c r="E45" s="1" t="s">
        <v>155</v>
      </c>
      <c r="F45" s="1"/>
      <c r="G45" s="1"/>
      <c r="H45" s="2">
        <f>ROUND(SUM(H28:H38)+H44,5)</f>
        <v>2676.48</v>
      </c>
      <c r="I45" s="14"/>
      <c r="J45" s="2">
        <f>ROUND(SUM(J28:J38)+J44,5)</f>
        <v>2921.86</v>
      </c>
      <c r="K45" s="14"/>
      <c r="L45" s="2">
        <f>ROUND(SUM(L28:L38)+L44,5)</f>
        <v>1718.52</v>
      </c>
      <c r="M45" s="14"/>
      <c r="N45" s="2">
        <f>ROUND(SUM(N28:N38)+N44,5)</f>
        <v>1807.69</v>
      </c>
      <c r="O45" s="14"/>
      <c r="P45" s="2">
        <f>ROUND(SUM(P28:P38)+P44,5)</f>
        <v>2040.32</v>
      </c>
      <c r="Q45" s="14"/>
      <c r="R45" s="2">
        <f>ROUND(SUM(R28:R38)+R44,5)</f>
        <v>2129.23</v>
      </c>
      <c r="S45" s="14"/>
      <c r="T45" s="2">
        <f t="shared" si="2"/>
        <v>13294.1</v>
      </c>
    </row>
    <row r="46" spans="1:20" ht="30" customHeight="1" x14ac:dyDescent="0.25">
      <c r="A46" s="1"/>
      <c r="B46" s="1"/>
      <c r="C46" s="1"/>
      <c r="D46" s="1"/>
      <c r="E46" s="1" t="s">
        <v>156</v>
      </c>
      <c r="F46" s="1"/>
      <c r="G46" s="1"/>
      <c r="H46" s="2"/>
      <c r="I46" s="14"/>
      <c r="J46" s="2"/>
      <c r="K46" s="14"/>
      <c r="L46" s="2"/>
      <c r="M46" s="14"/>
      <c r="N46" s="2"/>
      <c r="O46" s="14"/>
      <c r="P46" s="2"/>
      <c r="Q46" s="14"/>
      <c r="R46" s="2"/>
      <c r="S46" s="14"/>
      <c r="T46" s="2"/>
    </row>
    <row r="47" spans="1:20" x14ac:dyDescent="0.25">
      <c r="A47" s="1"/>
      <c r="B47" s="1"/>
      <c r="C47" s="1"/>
      <c r="D47" s="1"/>
      <c r="E47" s="1"/>
      <c r="F47" s="1" t="s">
        <v>157</v>
      </c>
      <c r="G47" s="1"/>
      <c r="H47" s="2">
        <v>411.65</v>
      </c>
      <c r="I47" s="14"/>
      <c r="J47" s="2">
        <v>0</v>
      </c>
      <c r="K47" s="14"/>
      <c r="L47" s="2">
        <v>592.77</v>
      </c>
      <c r="M47" s="14"/>
      <c r="N47" s="2">
        <v>444.03</v>
      </c>
      <c r="O47" s="14"/>
      <c r="P47" s="2">
        <v>225</v>
      </c>
      <c r="Q47" s="14"/>
      <c r="R47" s="2">
        <v>549.20000000000005</v>
      </c>
      <c r="S47" s="14"/>
      <c r="T47" s="2">
        <f>ROUND(SUM(H47:R47),5)</f>
        <v>2222.65</v>
      </c>
    </row>
    <row r="48" spans="1:20" ht="15.75" thickBot="1" x14ac:dyDescent="0.3">
      <c r="A48" s="1"/>
      <c r="B48" s="1"/>
      <c r="C48" s="1"/>
      <c r="D48" s="1"/>
      <c r="E48" s="1"/>
      <c r="F48" s="1" t="s">
        <v>159</v>
      </c>
      <c r="G48" s="1"/>
      <c r="H48" s="3">
        <v>0</v>
      </c>
      <c r="I48" s="14"/>
      <c r="J48" s="3">
        <v>0</v>
      </c>
      <c r="K48" s="14"/>
      <c r="L48" s="3">
        <v>0</v>
      </c>
      <c r="M48" s="14"/>
      <c r="N48" s="3">
        <v>214.64</v>
      </c>
      <c r="O48" s="14"/>
      <c r="P48" s="3">
        <v>0</v>
      </c>
      <c r="Q48" s="14"/>
      <c r="R48" s="3">
        <v>39.51</v>
      </c>
      <c r="S48" s="14"/>
      <c r="T48" s="3">
        <f>ROUND(SUM(H48:R48),5)</f>
        <v>254.15</v>
      </c>
    </row>
    <row r="49" spans="1:20" x14ac:dyDescent="0.25">
      <c r="A49" s="1"/>
      <c r="B49" s="1"/>
      <c r="C49" s="1"/>
      <c r="D49" s="1"/>
      <c r="E49" s="1" t="s">
        <v>161</v>
      </c>
      <c r="F49" s="1"/>
      <c r="G49" s="1"/>
      <c r="H49" s="2">
        <f>ROUND(SUM(H46:H48),5)</f>
        <v>411.65</v>
      </c>
      <c r="I49" s="14"/>
      <c r="J49" s="2">
        <f>ROUND(SUM(J46:J48),5)</f>
        <v>0</v>
      </c>
      <c r="K49" s="14"/>
      <c r="L49" s="2">
        <f>ROUND(SUM(L46:L48),5)</f>
        <v>592.77</v>
      </c>
      <c r="M49" s="14"/>
      <c r="N49" s="2">
        <f>ROUND(SUM(N46:N48),5)</f>
        <v>658.67</v>
      </c>
      <c r="O49" s="14"/>
      <c r="P49" s="2">
        <f>ROUND(SUM(P46:P48),5)</f>
        <v>225</v>
      </c>
      <c r="Q49" s="14"/>
      <c r="R49" s="2">
        <f>ROUND(SUM(R46:R48),5)</f>
        <v>588.71</v>
      </c>
      <c r="S49" s="14"/>
      <c r="T49" s="2">
        <f>ROUND(SUM(H49:R49),5)</f>
        <v>2476.8000000000002</v>
      </c>
    </row>
    <row r="50" spans="1:20" ht="30" customHeight="1" x14ac:dyDescent="0.25">
      <c r="A50" s="1"/>
      <c r="B50" s="1"/>
      <c r="C50" s="1"/>
      <c r="D50" s="1"/>
      <c r="E50" s="1" t="s">
        <v>459</v>
      </c>
      <c r="F50" s="1"/>
      <c r="G50" s="1"/>
      <c r="H50" s="2"/>
      <c r="I50" s="14"/>
      <c r="J50" s="2"/>
      <c r="K50" s="14"/>
      <c r="L50" s="2"/>
      <c r="M50" s="14"/>
      <c r="N50" s="2"/>
      <c r="O50" s="14"/>
      <c r="P50" s="2"/>
      <c r="Q50" s="14"/>
      <c r="R50" s="2"/>
      <c r="S50" s="14"/>
      <c r="T50" s="2"/>
    </row>
    <row r="51" spans="1:20" x14ac:dyDescent="0.25">
      <c r="A51" s="1"/>
      <c r="B51" s="1"/>
      <c r="C51" s="1"/>
      <c r="D51" s="1"/>
      <c r="E51" s="1"/>
      <c r="F51" s="1" t="s">
        <v>488</v>
      </c>
      <c r="G51" s="1"/>
      <c r="H51" s="2">
        <v>0</v>
      </c>
      <c r="I51" s="14"/>
      <c r="J51" s="2">
        <v>0</v>
      </c>
      <c r="K51" s="14"/>
      <c r="L51" s="2">
        <v>0</v>
      </c>
      <c r="M51" s="14"/>
      <c r="N51" s="2">
        <v>0</v>
      </c>
      <c r="O51" s="14"/>
      <c r="P51" s="2">
        <v>359.26</v>
      </c>
      <c r="Q51" s="14"/>
      <c r="R51" s="2">
        <v>0</v>
      </c>
      <c r="S51" s="14"/>
      <c r="T51" s="2">
        <f>ROUND(SUM(H51:R51),5)</f>
        <v>359.26</v>
      </c>
    </row>
    <row r="52" spans="1:20" ht="15.75" thickBot="1" x14ac:dyDescent="0.3">
      <c r="A52" s="1"/>
      <c r="B52" s="1"/>
      <c r="C52" s="1"/>
      <c r="D52" s="1"/>
      <c r="E52" s="1"/>
      <c r="F52" s="1" t="s">
        <v>489</v>
      </c>
      <c r="G52" s="1"/>
      <c r="H52" s="3">
        <v>0</v>
      </c>
      <c r="I52" s="14"/>
      <c r="J52" s="3">
        <v>0</v>
      </c>
      <c r="K52" s="14"/>
      <c r="L52" s="3">
        <v>0</v>
      </c>
      <c r="M52" s="14"/>
      <c r="N52" s="3">
        <v>0</v>
      </c>
      <c r="O52" s="14"/>
      <c r="P52" s="3">
        <v>50.4</v>
      </c>
      <c r="Q52" s="14"/>
      <c r="R52" s="3">
        <v>0</v>
      </c>
      <c r="S52" s="14"/>
      <c r="T52" s="3">
        <f>ROUND(SUM(H52:R52),5)</f>
        <v>50.4</v>
      </c>
    </row>
    <row r="53" spans="1:20" x14ac:dyDescent="0.25">
      <c r="A53" s="1"/>
      <c r="B53" s="1"/>
      <c r="C53" s="1"/>
      <c r="D53" s="1"/>
      <c r="E53" s="1" t="s">
        <v>490</v>
      </c>
      <c r="F53" s="1"/>
      <c r="G53" s="1"/>
      <c r="H53" s="2">
        <f>ROUND(SUM(H50:H52),5)</f>
        <v>0</v>
      </c>
      <c r="I53" s="14"/>
      <c r="J53" s="2">
        <f>ROUND(SUM(J50:J52),5)</f>
        <v>0</v>
      </c>
      <c r="K53" s="14"/>
      <c r="L53" s="2">
        <f>ROUND(SUM(L50:L52),5)</f>
        <v>0</v>
      </c>
      <c r="M53" s="14"/>
      <c r="N53" s="2">
        <f>ROUND(SUM(N50:N52),5)</f>
        <v>0</v>
      </c>
      <c r="O53" s="14"/>
      <c r="P53" s="2">
        <f>ROUND(SUM(P50:P52),5)</f>
        <v>409.66</v>
      </c>
      <c r="Q53" s="14"/>
      <c r="R53" s="2">
        <f>ROUND(SUM(R50:R52),5)</f>
        <v>0</v>
      </c>
      <c r="S53" s="14"/>
      <c r="T53" s="2">
        <f>ROUND(SUM(H53:R53),5)</f>
        <v>409.66</v>
      </c>
    </row>
    <row r="54" spans="1:20" ht="30" customHeight="1" x14ac:dyDescent="0.25">
      <c r="A54" s="1"/>
      <c r="B54" s="1"/>
      <c r="C54" s="1"/>
      <c r="D54" s="1"/>
      <c r="E54" s="1" t="s">
        <v>162</v>
      </c>
      <c r="F54" s="1"/>
      <c r="G54" s="1"/>
      <c r="H54" s="2"/>
      <c r="I54" s="14"/>
      <c r="J54" s="2"/>
      <c r="K54" s="14"/>
      <c r="L54" s="2"/>
      <c r="M54" s="14"/>
      <c r="N54" s="2"/>
      <c r="O54" s="14"/>
      <c r="P54" s="2"/>
      <c r="Q54" s="14"/>
      <c r="R54" s="2"/>
      <c r="S54" s="14"/>
      <c r="T54" s="2"/>
    </row>
    <row r="55" spans="1:20" x14ac:dyDescent="0.25">
      <c r="A55" s="1"/>
      <c r="B55" s="1"/>
      <c r="C55" s="1"/>
      <c r="D55" s="1"/>
      <c r="E55" s="1"/>
      <c r="F55" s="1" t="s">
        <v>163</v>
      </c>
      <c r="G55" s="1"/>
      <c r="H55" s="2">
        <v>3663.06</v>
      </c>
      <c r="I55" s="14"/>
      <c r="J55" s="2">
        <v>3663.06</v>
      </c>
      <c r="K55" s="14"/>
      <c r="L55" s="2">
        <v>3663.06</v>
      </c>
      <c r="M55" s="14"/>
      <c r="N55" s="2">
        <v>3663.06</v>
      </c>
      <c r="O55" s="14"/>
      <c r="P55" s="2">
        <v>3663.06</v>
      </c>
      <c r="Q55" s="14"/>
      <c r="R55" s="2">
        <v>3663.06</v>
      </c>
      <c r="S55" s="14"/>
      <c r="T55" s="2">
        <f t="shared" ref="T55:T63" si="3">ROUND(SUM(H55:R55),5)</f>
        <v>21978.36</v>
      </c>
    </row>
    <row r="56" spans="1:20" x14ac:dyDescent="0.25">
      <c r="A56" s="1"/>
      <c r="B56" s="1"/>
      <c r="C56" s="1"/>
      <c r="D56" s="1"/>
      <c r="E56" s="1"/>
      <c r="F56" s="1" t="s">
        <v>165</v>
      </c>
      <c r="G56" s="1"/>
      <c r="H56" s="2">
        <v>723</v>
      </c>
      <c r="I56" s="14"/>
      <c r="J56" s="2">
        <v>723</v>
      </c>
      <c r="K56" s="14"/>
      <c r="L56" s="2">
        <v>723</v>
      </c>
      <c r="M56" s="14"/>
      <c r="N56" s="2">
        <v>723</v>
      </c>
      <c r="O56" s="14"/>
      <c r="P56" s="2">
        <v>723</v>
      </c>
      <c r="Q56" s="14"/>
      <c r="R56" s="2">
        <v>723</v>
      </c>
      <c r="S56" s="14"/>
      <c r="T56" s="2">
        <f t="shared" si="3"/>
        <v>4338</v>
      </c>
    </row>
    <row r="57" spans="1:20" x14ac:dyDescent="0.25">
      <c r="A57" s="1"/>
      <c r="B57" s="1"/>
      <c r="C57" s="1"/>
      <c r="D57" s="1"/>
      <c r="E57" s="1"/>
      <c r="F57" s="1" t="s">
        <v>167</v>
      </c>
      <c r="G57" s="1"/>
      <c r="H57" s="2">
        <v>549.46</v>
      </c>
      <c r="I57" s="14"/>
      <c r="J57" s="2">
        <v>549.46</v>
      </c>
      <c r="K57" s="14"/>
      <c r="L57" s="2">
        <v>549.46</v>
      </c>
      <c r="M57" s="14"/>
      <c r="N57" s="2">
        <v>549.46</v>
      </c>
      <c r="O57" s="14"/>
      <c r="P57" s="2">
        <v>549.46</v>
      </c>
      <c r="Q57" s="14"/>
      <c r="R57" s="2">
        <v>549.46</v>
      </c>
      <c r="S57" s="14"/>
      <c r="T57" s="2">
        <f t="shared" si="3"/>
        <v>3296.76</v>
      </c>
    </row>
    <row r="58" spans="1:20" x14ac:dyDescent="0.25">
      <c r="A58" s="1"/>
      <c r="B58" s="1"/>
      <c r="C58" s="1"/>
      <c r="D58" s="1"/>
      <c r="E58" s="1"/>
      <c r="F58" s="1" t="s">
        <v>169</v>
      </c>
      <c r="G58" s="1"/>
      <c r="H58" s="2">
        <v>2828.76</v>
      </c>
      <c r="I58" s="14"/>
      <c r="J58" s="2">
        <v>2828.76</v>
      </c>
      <c r="K58" s="14"/>
      <c r="L58" s="2">
        <v>2828.76</v>
      </c>
      <c r="M58" s="14"/>
      <c r="N58" s="2">
        <v>2828.76</v>
      </c>
      <c r="O58" s="14"/>
      <c r="P58" s="2">
        <v>2828.76</v>
      </c>
      <c r="Q58" s="14"/>
      <c r="R58" s="2">
        <v>2828.76</v>
      </c>
      <c r="S58" s="14"/>
      <c r="T58" s="2">
        <f t="shared" si="3"/>
        <v>16972.560000000001</v>
      </c>
    </row>
    <row r="59" spans="1:20" x14ac:dyDescent="0.25">
      <c r="A59" s="1"/>
      <c r="B59" s="1"/>
      <c r="C59" s="1"/>
      <c r="D59" s="1"/>
      <c r="E59" s="1"/>
      <c r="F59" s="1" t="s">
        <v>171</v>
      </c>
      <c r="G59" s="1"/>
      <c r="H59" s="2">
        <v>216.4</v>
      </c>
      <c r="I59" s="14"/>
      <c r="J59" s="2">
        <v>216.4</v>
      </c>
      <c r="K59" s="14"/>
      <c r="L59" s="2">
        <v>216.4</v>
      </c>
      <c r="M59" s="14"/>
      <c r="N59" s="2">
        <v>216.4</v>
      </c>
      <c r="O59" s="14"/>
      <c r="P59" s="2">
        <v>216.4</v>
      </c>
      <c r="Q59" s="14"/>
      <c r="R59" s="2">
        <v>216.4</v>
      </c>
      <c r="S59" s="14"/>
      <c r="T59" s="2">
        <f t="shared" si="3"/>
        <v>1298.4000000000001</v>
      </c>
    </row>
    <row r="60" spans="1:20" x14ac:dyDescent="0.25">
      <c r="A60" s="1"/>
      <c r="B60" s="1"/>
      <c r="C60" s="1"/>
      <c r="D60" s="1"/>
      <c r="E60" s="1"/>
      <c r="F60" s="1" t="s">
        <v>173</v>
      </c>
      <c r="G60" s="1"/>
      <c r="H60" s="2">
        <v>373.76</v>
      </c>
      <c r="I60" s="14"/>
      <c r="J60" s="2">
        <v>373.76</v>
      </c>
      <c r="K60" s="14"/>
      <c r="L60" s="2">
        <v>373.76</v>
      </c>
      <c r="M60" s="14"/>
      <c r="N60" s="2">
        <v>373.76</v>
      </c>
      <c r="O60" s="14"/>
      <c r="P60" s="2">
        <v>373.76</v>
      </c>
      <c r="Q60" s="14"/>
      <c r="R60" s="2">
        <v>373.76</v>
      </c>
      <c r="S60" s="14"/>
      <c r="T60" s="2">
        <f t="shared" si="3"/>
        <v>2242.56</v>
      </c>
    </row>
    <row r="61" spans="1:20" x14ac:dyDescent="0.25">
      <c r="A61" s="1"/>
      <c r="B61" s="1"/>
      <c r="C61" s="1"/>
      <c r="D61" s="1"/>
      <c r="E61" s="1"/>
      <c r="F61" s="1" t="s">
        <v>175</v>
      </c>
      <c r="G61" s="1"/>
      <c r="H61" s="2">
        <v>0</v>
      </c>
      <c r="I61" s="14"/>
      <c r="J61" s="2">
        <v>-81.430000000000007</v>
      </c>
      <c r="K61" s="14"/>
      <c r="L61" s="2">
        <v>41.82</v>
      </c>
      <c r="M61" s="14"/>
      <c r="N61" s="2">
        <v>41.82</v>
      </c>
      <c r="O61" s="14"/>
      <c r="P61" s="2">
        <v>73.069999999999993</v>
      </c>
      <c r="Q61" s="14"/>
      <c r="R61" s="2">
        <v>31.25</v>
      </c>
      <c r="S61" s="14"/>
      <c r="T61" s="2">
        <f t="shared" si="3"/>
        <v>106.53</v>
      </c>
    </row>
    <row r="62" spans="1:20" ht="15.75" thickBot="1" x14ac:dyDescent="0.3">
      <c r="A62" s="1"/>
      <c r="B62" s="1"/>
      <c r="C62" s="1"/>
      <c r="D62" s="1"/>
      <c r="E62" s="1"/>
      <c r="F62" s="1" t="s">
        <v>491</v>
      </c>
      <c r="G62" s="1"/>
      <c r="H62" s="3">
        <v>0</v>
      </c>
      <c r="I62" s="14"/>
      <c r="J62" s="3">
        <v>440</v>
      </c>
      <c r="K62" s="14"/>
      <c r="L62" s="3">
        <v>0</v>
      </c>
      <c r="M62" s="14"/>
      <c r="N62" s="3">
        <v>0</v>
      </c>
      <c r="O62" s="14"/>
      <c r="P62" s="3">
        <v>0</v>
      </c>
      <c r="Q62" s="14"/>
      <c r="R62" s="3">
        <v>0</v>
      </c>
      <c r="S62" s="14"/>
      <c r="T62" s="3">
        <f t="shared" si="3"/>
        <v>440</v>
      </c>
    </row>
    <row r="63" spans="1:20" x14ac:dyDescent="0.25">
      <c r="A63" s="1"/>
      <c r="B63" s="1"/>
      <c r="C63" s="1"/>
      <c r="D63" s="1"/>
      <c r="E63" s="1" t="s">
        <v>177</v>
      </c>
      <c r="F63" s="1"/>
      <c r="G63" s="1"/>
      <c r="H63" s="2">
        <f>ROUND(SUM(H54:H62),5)</f>
        <v>8354.44</v>
      </c>
      <c r="I63" s="14"/>
      <c r="J63" s="2">
        <f>ROUND(SUM(J54:J62),5)</f>
        <v>8713.01</v>
      </c>
      <c r="K63" s="14"/>
      <c r="L63" s="2">
        <f>ROUND(SUM(L54:L62),5)</f>
        <v>8396.26</v>
      </c>
      <c r="M63" s="14"/>
      <c r="N63" s="2">
        <f>ROUND(SUM(N54:N62),5)</f>
        <v>8396.26</v>
      </c>
      <c r="O63" s="14"/>
      <c r="P63" s="2">
        <f>ROUND(SUM(P54:P62),5)</f>
        <v>8427.51</v>
      </c>
      <c r="Q63" s="14"/>
      <c r="R63" s="2">
        <f>ROUND(SUM(R54:R62),5)</f>
        <v>8385.69</v>
      </c>
      <c r="S63" s="14"/>
      <c r="T63" s="2">
        <f t="shared" si="3"/>
        <v>50673.17</v>
      </c>
    </row>
    <row r="64" spans="1:20" ht="30" customHeight="1" x14ac:dyDescent="0.25">
      <c r="A64" s="1"/>
      <c r="B64" s="1"/>
      <c r="C64" s="1"/>
      <c r="D64" s="1"/>
      <c r="E64" s="1" t="s">
        <v>178</v>
      </c>
      <c r="F64" s="1"/>
      <c r="G64" s="1"/>
      <c r="H64" s="2"/>
      <c r="I64" s="14"/>
      <c r="J64" s="2"/>
      <c r="K64" s="14"/>
      <c r="L64" s="2"/>
      <c r="M64" s="14"/>
      <c r="N64" s="2"/>
      <c r="O64" s="14"/>
      <c r="P64" s="2"/>
      <c r="Q64" s="14"/>
      <c r="R64" s="2"/>
      <c r="S64" s="14"/>
      <c r="T64" s="2"/>
    </row>
    <row r="65" spans="1:20" x14ac:dyDescent="0.25">
      <c r="A65" s="1"/>
      <c r="B65" s="1"/>
      <c r="C65" s="1"/>
      <c r="D65" s="1"/>
      <c r="E65" s="1"/>
      <c r="F65" s="1" t="s">
        <v>179</v>
      </c>
      <c r="G65" s="1"/>
      <c r="H65" s="2">
        <v>550</v>
      </c>
      <c r="I65" s="14"/>
      <c r="J65" s="2">
        <v>440</v>
      </c>
      <c r="K65" s="14"/>
      <c r="L65" s="2">
        <v>440</v>
      </c>
      <c r="M65" s="14"/>
      <c r="N65" s="2">
        <v>550</v>
      </c>
      <c r="O65" s="14"/>
      <c r="P65" s="2">
        <v>440</v>
      </c>
      <c r="Q65" s="14"/>
      <c r="R65" s="2">
        <v>550</v>
      </c>
      <c r="S65" s="14"/>
      <c r="T65" s="2">
        <f>ROUND(SUM(H65:R65),5)</f>
        <v>2970</v>
      </c>
    </row>
    <row r="66" spans="1:20" x14ac:dyDescent="0.25">
      <c r="A66" s="1"/>
      <c r="B66" s="1"/>
      <c r="C66" s="1"/>
      <c r="D66" s="1"/>
      <c r="E66" s="1"/>
      <c r="F66" s="1" t="s">
        <v>181</v>
      </c>
      <c r="G66" s="1"/>
      <c r="H66" s="2">
        <v>172.47</v>
      </c>
      <c r="I66" s="14"/>
      <c r="J66" s="2">
        <v>1143.82</v>
      </c>
      <c r="K66" s="14"/>
      <c r="L66" s="2">
        <v>231.04</v>
      </c>
      <c r="M66" s="14"/>
      <c r="N66" s="2">
        <v>729.47</v>
      </c>
      <c r="O66" s="14"/>
      <c r="P66" s="2">
        <v>476.07</v>
      </c>
      <c r="Q66" s="14"/>
      <c r="R66" s="2">
        <v>779.03</v>
      </c>
      <c r="S66" s="14"/>
      <c r="T66" s="2">
        <f>ROUND(SUM(H66:R66),5)</f>
        <v>3531.9</v>
      </c>
    </row>
    <row r="67" spans="1:20" x14ac:dyDescent="0.25">
      <c r="A67" s="1"/>
      <c r="B67" s="1"/>
      <c r="C67" s="1"/>
      <c r="D67" s="1"/>
      <c r="E67" s="1"/>
      <c r="F67" s="1" t="s">
        <v>183</v>
      </c>
      <c r="G67" s="1"/>
      <c r="H67" s="2">
        <v>6.42</v>
      </c>
      <c r="I67" s="14"/>
      <c r="J67" s="2">
        <v>96.07</v>
      </c>
      <c r="K67" s="14"/>
      <c r="L67" s="2">
        <v>3.99</v>
      </c>
      <c r="M67" s="14"/>
      <c r="N67" s="2">
        <v>0</v>
      </c>
      <c r="O67" s="14"/>
      <c r="P67" s="2">
        <v>61.09</v>
      </c>
      <c r="Q67" s="14"/>
      <c r="R67" s="2">
        <v>53.55</v>
      </c>
      <c r="S67" s="14"/>
      <c r="T67" s="2">
        <f>ROUND(SUM(H67:R67),5)</f>
        <v>221.12</v>
      </c>
    </row>
    <row r="68" spans="1:20" ht="15.75" thickBot="1" x14ac:dyDescent="0.3">
      <c r="A68" s="1"/>
      <c r="B68" s="1"/>
      <c r="C68" s="1"/>
      <c r="D68" s="1"/>
      <c r="E68" s="1"/>
      <c r="F68" s="1" t="s">
        <v>185</v>
      </c>
      <c r="G68" s="1"/>
      <c r="H68" s="3">
        <v>1052.01</v>
      </c>
      <c r="I68" s="14"/>
      <c r="J68" s="3">
        <v>436.38</v>
      </c>
      <c r="K68" s="14"/>
      <c r="L68" s="3">
        <v>383.42</v>
      </c>
      <c r="M68" s="14"/>
      <c r="N68" s="3">
        <v>1013.93</v>
      </c>
      <c r="O68" s="14"/>
      <c r="P68" s="3">
        <v>879.8</v>
      </c>
      <c r="Q68" s="14"/>
      <c r="R68" s="3">
        <v>873.41</v>
      </c>
      <c r="S68" s="14"/>
      <c r="T68" s="3">
        <f>ROUND(SUM(H68:R68),5)</f>
        <v>4638.95</v>
      </c>
    </row>
    <row r="69" spans="1:20" x14ac:dyDescent="0.25">
      <c r="A69" s="1"/>
      <c r="B69" s="1"/>
      <c r="C69" s="1"/>
      <c r="D69" s="1"/>
      <c r="E69" s="1" t="s">
        <v>187</v>
      </c>
      <c r="F69" s="1"/>
      <c r="G69" s="1"/>
      <c r="H69" s="2">
        <f>ROUND(SUM(H64:H68),5)</f>
        <v>1780.9</v>
      </c>
      <c r="I69" s="14"/>
      <c r="J69" s="2">
        <f>ROUND(SUM(J64:J68),5)</f>
        <v>2116.27</v>
      </c>
      <c r="K69" s="14"/>
      <c r="L69" s="2">
        <f>ROUND(SUM(L64:L68),5)</f>
        <v>1058.45</v>
      </c>
      <c r="M69" s="14"/>
      <c r="N69" s="2">
        <f>ROUND(SUM(N64:N68),5)</f>
        <v>2293.4</v>
      </c>
      <c r="O69" s="14"/>
      <c r="P69" s="2">
        <f>ROUND(SUM(P64:P68),5)</f>
        <v>1856.96</v>
      </c>
      <c r="Q69" s="14"/>
      <c r="R69" s="2">
        <f>ROUND(SUM(R64:R68),5)</f>
        <v>2255.9899999999998</v>
      </c>
      <c r="S69" s="14"/>
      <c r="T69" s="2">
        <f>ROUND(SUM(H69:R69),5)</f>
        <v>11361.97</v>
      </c>
    </row>
    <row r="70" spans="1:20" ht="30" customHeight="1" x14ac:dyDescent="0.25">
      <c r="A70" s="1"/>
      <c r="B70" s="1"/>
      <c r="C70" s="1"/>
      <c r="D70" s="1"/>
      <c r="E70" s="1" t="s">
        <v>188</v>
      </c>
      <c r="F70" s="1"/>
      <c r="G70" s="1"/>
      <c r="H70" s="2"/>
      <c r="I70" s="14"/>
      <c r="J70" s="2"/>
      <c r="K70" s="14"/>
      <c r="L70" s="2"/>
      <c r="M70" s="14"/>
      <c r="N70" s="2"/>
      <c r="O70" s="14"/>
      <c r="P70" s="2"/>
      <c r="Q70" s="14"/>
      <c r="R70" s="2"/>
      <c r="S70" s="14"/>
      <c r="T70" s="2"/>
    </row>
    <row r="71" spans="1:20" ht="15.75" thickBot="1" x14ac:dyDescent="0.3">
      <c r="A71" s="1"/>
      <c r="B71" s="1"/>
      <c r="C71" s="1"/>
      <c r="D71" s="1"/>
      <c r="E71" s="1"/>
      <c r="F71" s="1" t="s">
        <v>189</v>
      </c>
      <c r="G71" s="1"/>
      <c r="H71" s="3">
        <v>2150</v>
      </c>
      <c r="I71" s="14"/>
      <c r="J71" s="3">
        <v>1875</v>
      </c>
      <c r="K71" s="14"/>
      <c r="L71" s="3">
        <v>1700</v>
      </c>
      <c r="M71" s="14"/>
      <c r="N71" s="3">
        <v>2175</v>
      </c>
      <c r="O71" s="14"/>
      <c r="P71" s="3">
        <v>1650</v>
      </c>
      <c r="Q71" s="14"/>
      <c r="R71" s="3">
        <v>2300</v>
      </c>
      <c r="S71" s="14"/>
      <c r="T71" s="3">
        <f>ROUND(SUM(H71:R71),5)</f>
        <v>11850</v>
      </c>
    </row>
    <row r="72" spans="1:20" x14ac:dyDescent="0.25">
      <c r="A72" s="1"/>
      <c r="B72" s="1"/>
      <c r="C72" s="1"/>
      <c r="D72" s="1"/>
      <c r="E72" s="1" t="s">
        <v>191</v>
      </c>
      <c r="F72" s="1"/>
      <c r="G72" s="1"/>
      <c r="H72" s="2">
        <f>ROUND(SUM(H70:H71),5)</f>
        <v>2150</v>
      </c>
      <c r="I72" s="14"/>
      <c r="J72" s="2">
        <f>ROUND(SUM(J70:J71),5)</f>
        <v>1875</v>
      </c>
      <c r="K72" s="14"/>
      <c r="L72" s="2">
        <f>ROUND(SUM(L70:L71),5)</f>
        <v>1700</v>
      </c>
      <c r="M72" s="14"/>
      <c r="N72" s="2">
        <f>ROUND(SUM(N70:N71),5)</f>
        <v>2175</v>
      </c>
      <c r="O72" s="14"/>
      <c r="P72" s="2">
        <f>ROUND(SUM(P70:P71),5)</f>
        <v>1650</v>
      </c>
      <c r="Q72" s="14"/>
      <c r="R72" s="2">
        <f>ROUND(SUM(R70:R71),5)</f>
        <v>2300</v>
      </c>
      <c r="S72" s="14"/>
      <c r="T72" s="2">
        <f>ROUND(SUM(H72:R72),5)</f>
        <v>11850</v>
      </c>
    </row>
    <row r="73" spans="1:20" ht="30" customHeight="1" x14ac:dyDescent="0.25">
      <c r="A73" s="1"/>
      <c r="B73" s="1"/>
      <c r="C73" s="1"/>
      <c r="D73" s="1"/>
      <c r="E73" s="1" t="s">
        <v>192</v>
      </c>
      <c r="F73" s="1"/>
      <c r="G73" s="1"/>
      <c r="H73" s="2"/>
      <c r="I73" s="14"/>
      <c r="J73" s="2"/>
      <c r="K73" s="14"/>
      <c r="L73" s="2"/>
      <c r="M73" s="14"/>
      <c r="N73" s="2"/>
      <c r="O73" s="14"/>
      <c r="P73" s="2"/>
      <c r="Q73" s="14"/>
      <c r="R73" s="2"/>
      <c r="S73" s="14"/>
      <c r="T73" s="2"/>
    </row>
    <row r="74" spans="1:20" x14ac:dyDescent="0.25">
      <c r="A74" s="1"/>
      <c r="B74" s="1"/>
      <c r="C74" s="1"/>
      <c r="D74" s="1"/>
      <c r="E74" s="1"/>
      <c r="F74" s="1" t="s">
        <v>492</v>
      </c>
      <c r="G74" s="1"/>
      <c r="H74" s="2">
        <v>135.85</v>
      </c>
      <c r="I74" s="14"/>
      <c r="J74" s="2">
        <v>0</v>
      </c>
      <c r="K74" s="14"/>
      <c r="L74" s="2">
        <v>0</v>
      </c>
      <c r="M74" s="14"/>
      <c r="N74" s="2">
        <v>187.85</v>
      </c>
      <c r="O74" s="14"/>
      <c r="P74" s="2">
        <v>89.9</v>
      </c>
      <c r="Q74" s="14"/>
      <c r="R74" s="2">
        <v>0</v>
      </c>
      <c r="S74" s="14"/>
      <c r="T74" s="2">
        <f t="shared" ref="T74:T79" si="4">ROUND(SUM(H74:R74),5)</f>
        <v>413.6</v>
      </c>
    </row>
    <row r="75" spans="1:20" x14ac:dyDescent="0.25">
      <c r="A75" s="1"/>
      <c r="B75" s="1"/>
      <c r="C75" s="1"/>
      <c r="D75" s="1"/>
      <c r="E75" s="1"/>
      <c r="F75" s="1" t="s">
        <v>193</v>
      </c>
      <c r="G75" s="1"/>
      <c r="H75" s="2">
        <v>64.88</v>
      </c>
      <c r="I75" s="14"/>
      <c r="J75" s="2">
        <v>72.39</v>
      </c>
      <c r="K75" s="14"/>
      <c r="L75" s="2">
        <v>161.87</v>
      </c>
      <c r="M75" s="14"/>
      <c r="N75" s="2">
        <v>46.72</v>
      </c>
      <c r="O75" s="14"/>
      <c r="P75" s="2">
        <v>42.65</v>
      </c>
      <c r="Q75" s="14"/>
      <c r="R75" s="2">
        <v>27.03</v>
      </c>
      <c r="S75" s="14"/>
      <c r="T75" s="2">
        <f t="shared" si="4"/>
        <v>415.54</v>
      </c>
    </row>
    <row r="76" spans="1:20" x14ac:dyDescent="0.25">
      <c r="A76" s="1"/>
      <c r="B76" s="1"/>
      <c r="C76" s="1"/>
      <c r="D76" s="1"/>
      <c r="E76" s="1"/>
      <c r="F76" s="1" t="s">
        <v>493</v>
      </c>
      <c r="G76" s="1"/>
      <c r="H76" s="2">
        <v>0</v>
      </c>
      <c r="I76" s="14"/>
      <c r="J76" s="2">
        <v>0</v>
      </c>
      <c r="K76" s="14"/>
      <c r="L76" s="2">
        <v>0</v>
      </c>
      <c r="M76" s="14"/>
      <c r="N76" s="2">
        <v>0</v>
      </c>
      <c r="O76" s="14"/>
      <c r="P76" s="2">
        <v>50</v>
      </c>
      <c r="Q76" s="14"/>
      <c r="R76" s="2">
        <v>0</v>
      </c>
      <c r="S76" s="14"/>
      <c r="T76" s="2">
        <f t="shared" si="4"/>
        <v>50</v>
      </c>
    </row>
    <row r="77" spans="1:20" x14ac:dyDescent="0.25">
      <c r="A77" s="1"/>
      <c r="B77" s="1"/>
      <c r="C77" s="1"/>
      <c r="D77" s="1"/>
      <c r="E77" s="1"/>
      <c r="F77" s="1" t="s">
        <v>494</v>
      </c>
      <c r="G77" s="1"/>
      <c r="H77" s="2">
        <v>0</v>
      </c>
      <c r="I77" s="14"/>
      <c r="J77" s="2">
        <v>0</v>
      </c>
      <c r="K77" s="14"/>
      <c r="L77" s="2">
        <v>0</v>
      </c>
      <c r="M77" s="14"/>
      <c r="N77" s="2">
        <v>376.45</v>
      </c>
      <c r="O77" s="14"/>
      <c r="P77" s="2">
        <v>55.21</v>
      </c>
      <c r="Q77" s="14"/>
      <c r="R77" s="2">
        <v>0</v>
      </c>
      <c r="S77" s="14"/>
      <c r="T77" s="2">
        <f t="shared" si="4"/>
        <v>431.66</v>
      </c>
    </row>
    <row r="78" spans="1:20" ht="15.75" thickBot="1" x14ac:dyDescent="0.3">
      <c r="A78" s="1"/>
      <c r="B78" s="1"/>
      <c r="C78" s="1"/>
      <c r="D78" s="1"/>
      <c r="E78" s="1"/>
      <c r="F78" s="1" t="s">
        <v>495</v>
      </c>
      <c r="G78" s="1"/>
      <c r="H78" s="3">
        <v>26.99</v>
      </c>
      <c r="I78" s="14"/>
      <c r="J78" s="3">
        <v>0</v>
      </c>
      <c r="K78" s="14"/>
      <c r="L78" s="3">
        <v>0</v>
      </c>
      <c r="M78" s="14"/>
      <c r="N78" s="3">
        <v>0</v>
      </c>
      <c r="O78" s="14"/>
      <c r="P78" s="3">
        <v>41.65</v>
      </c>
      <c r="Q78" s="14"/>
      <c r="R78" s="3">
        <v>0</v>
      </c>
      <c r="S78" s="14"/>
      <c r="T78" s="3">
        <f t="shared" si="4"/>
        <v>68.64</v>
      </c>
    </row>
    <row r="79" spans="1:20" x14ac:dyDescent="0.25">
      <c r="A79" s="1"/>
      <c r="B79" s="1"/>
      <c r="C79" s="1"/>
      <c r="D79" s="1"/>
      <c r="E79" s="1" t="s">
        <v>195</v>
      </c>
      <c r="F79" s="1"/>
      <c r="G79" s="1"/>
      <c r="H79" s="2">
        <f>ROUND(SUM(H73:H78),5)</f>
        <v>227.72</v>
      </c>
      <c r="I79" s="14"/>
      <c r="J79" s="2">
        <f>ROUND(SUM(J73:J78),5)</f>
        <v>72.39</v>
      </c>
      <c r="K79" s="14"/>
      <c r="L79" s="2">
        <f>ROUND(SUM(L73:L78),5)</f>
        <v>161.87</v>
      </c>
      <c r="M79" s="14"/>
      <c r="N79" s="2">
        <f>ROUND(SUM(N73:N78),5)</f>
        <v>611.02</v>
      </c>
      <c r="O79" s="14"/>
      <c r="P79" s="2">
        <f>ROUND(SUM(P73:P78),5)</f>
        <v>279.41000000000003</v>
      </c>
      <c r="Q79" s="14"/>
      <c r="R79" s="2">
        <f>ROUND(SUM(R73:R78),5)</f>
        <v>27.03</v>
      </c>
      <c r="S79" s="14"/>
      <c r="T79" s="2">
        <f t="shared" si="4"/>
        <v>1379.44</v>
      </c>
    </row>
    <row r="80" spans="1:20" ht="30" customHeight="1" x14ac:dyDescent="0.25">
      <c r="A80" s="1"/>
      <c r="B80" s="1"/>
      <c r="C80" s="1"/>
      <c r="D80" s="1"/>
      <c r="E80" s="1" t="s">
        <v>196</v>
      </c>
      <c r="F80" s="1"/>
      <c r="G80" s="1"/>
      <c r="H80" s="2"/>
      <c r="I80" s="14"/>
      <c r="J80" s="2"/>
      <c r="K80" s="14"/>
      <c r="L80" s="2"/>
      <c r="M80" s="14"/>
      <c r="N80" s="2"/>
      <c r="O80" s="14"/>
      <c r="P80" s="2"/>
      <c r="Q80" s="14"/>
      <c r="R80" s="2"/>
      <c r="S80" s="14"/>
      <c r="T80" s="2"/>
    </row>
    <row r="81" spans="1:20" x14ac:dyDescent="0.25">
      <c r="A81" s="1"/>
      <c r="B81" s="1"/>
      <c r="C81" s="1"/>
      <c r="D81" s="1"/>
      <c r="E81" s="1"/>
      <c r="F81" s="1" t="s">
        <v>197</v>
      </c>
      <c r="G81" s="1"/>
      <c r="H81" s="2">
        <v>70.239999999999995</v>
      </c>
      <c r="I81" s="14"/>
      <c r="J81" s="2">
        <v>0</v>
      </c>
      <c r="K81" s="14"/>
      <c r="L81" s="2">
        <v>56.65</v>
      </c>
      <c r="M81" s="14"/>
      <c r="N81" s="2">
        <v>0</v>
      </c>
      <c r="O81" s="14"/>
      <c r="P81" s="2">
        <v>66.260000000000005</v>
      </c>
      <c r="Q81" s="14"/>
      <c r="R81" s="2">
        <v>81.78</v>
      </c>
      <c r="S81" s="14"/>
      <c r="T81" s="2">
        <f>ROUND(SUM(H81:R81),5)</f>
        <v>274.93</v>
      </c>
    </row>
    <row r="82" spans="1:20" x14ac:dyDescent="0.25">
      <c r="A82" s="1"/>
      <c r="B82" s="1"/>
      <c r="C82" s="1"/>
      <c r="D82" s="1"/>
      <c r="E82" s="1"/>
      <c r="F82" s="1" t="s">
        <v>496</v>
      </c>
      <c r="G82" s="1"/>
      <c r="H82" s="2">
        <v>150</v>
      </c>
      <c r="I82" s="14"/>
      <c r="J82" s="2">
        <v>0</v>
      </c>
      <c r="K82" s="14"/>
      <c r="L82" s="2">
        <v>250</v>
      </c>
      <c r="M82" s="14"/>
      <c r="N82" s="2">
        <v>0</v>
      </c>
      <c r="O82" s="14"/>
      <c r="P82" s="2">
        <v>150</v>
      </c>
      <c r="Q82" s="14"/>
      <c r="R82" s="2">
        <v>0</v>
      </c>
      <c r="S82" s="14"/>
      <c r="T82" s="2">
        <f>ROUND(SUM(H82:R82),5)</f>
        <v>550</v>
      </c>
    </row>
    <row r="83" spans="1:20" ht="15.75" thickBot="1" x14ac:dyDescent="0.3">
      <c r="A83" s="1"/>
      <c r="B83" s="1"/>
      <c r="C83" s="1"/>
      <c r="D83" s="1"/>
      <c r="E83" s="1"/>
      <c r="F83" s="1" t="s">
        <v>497</v>
      </c>
      <c r="G83" s="1"/>
      <c r="H83" s="3">
        <v>0</v>
      </c>
      <c r="I83" s="14"/>
      <c r="J83" s="3">
        <v>0</v>
      </c>
      <c r="K83" s="14"/>
      <c r="L83" s="3">
        <v>0</v>
      </c>
      <c r="M83" s="14"/>
      <c r="N83" s="3">
        <v>29.95</v>
      </c>
      <c r="O83" s="14"/>
      <c r="P83" s="3">
        <v>0</v>
      </c>
      <c r="Q83" s="14"/>
      <c r="R83" s="3">
        <v>0</v>
      </c>
      <c r="S83" s="14"/>
      <c r="T83" s="3">
        <f>ROUND(SUM(H83:R83),5)</f>
        <v>29.95</v>
      </c>
    </row>
    <row r="84" spans="1:20" x14ac:dyDescent="0.25">
      <c r="A84" s="1"/>
      <c r="B84" s="1"/>
      <c r="C84" s="1"/>
      <c r="D84" s="1"/>
      <c r="E84" s="1" t="s">
        <v>199</v>
      </c>
      <c r="F84" s="1"/>
      <c r="G84" s="1"/>
      <c r="H84" s="2">
        <f>ROUND(SUM(H80:H83),5)</f>
        <v>220.24</v>
      </c>
      <c r="I84" s="14"/>
      <c r="J84" s="2">
        <f>ROUND(SUM(J80:J83),5)</f>
        <v>0</v>
      </c>
      <c r="K84" s="14"/>
      <c r="L84" s="2">
        <f>ROUND(SUM(L80:L83),5)</f>
        <v>306.64999999999998</v>
      </c>
      <c r="M84" s="14"/>
      <c r="N84" s="2">
        <f>ROUND(SUM(N80:N83),5)</f>
        <v>29.95</v>
      </c>
      <c r="O84" s="14"/>
      <c r="P84" s="2">
        <f>ROUND(SUM(P80:P83),5)</f>
        <v>216.26</v>
      </c>
      <c r="Q84" s="14"/>
      <c r="R84" s="2">
        <f>ROUND(SUM(R80:R83),5)</f>
        <v>81.78</v>
      </c>
      <c r="S84" s="14"/>
      <c r="T84" s="2">
        <f>ROUND(SUM(H84:R84),5)</f>
        <v>854.88</v>
      </c>
    </row>
    <row r="85" spans="1:20" ht="30" customHeight="1" x14ac:dyDescent="0.25">
      <c r="A85" s="1"/>
      <c r="B85" s="1"/>
      <c r="C85" s="1"/>
      <c r="D85" s="1"/>
      <c r="E85" s="1" t="s">
        <v>200</v>
      </c>
      <c r="F85" s="1"/>
      <c r="G85" s="1"/>
      <c r="H85" s="2"/>
      <c r="I85" s="14"/>
      <c r="J85" s="2"/>
      <c r="K85" s="14"/>
      <c r="L85" s="2"/>
      <c r="M85" s="14"/>
      <c r="N85" s="2"/>
      <c r="O85" s="14"/>
      <c r="P85" s="2"/>
      <c r="Q85" s="14"/>
      <c r="R85" s="2"/>
      <c r="S85" s="14"/>
      <c r="T85" s="2"/>
    </row>
    <row r="86" spans="1:20" ht="15.75" thickBot="1" x14ac:dyDescent="0.3">
      <c r="A86" s="1"/>
      <c r="B86" s="1"/>
      <c r="C86" s="1"/>
      <c r="D86" s="1"/>
      <c r="E86" s="1"/>
      <c r="F86" s="1" t="s">
        <v>201</v>
      </c>
      <c r="G86" s="1"/>
      <c r="H86" s="3">
        <v>924.18</v>
      </c>
      <c r="I86" s="14"/>
      <c r="J86" s="3">
        <v>848.88</v>
      </c>
      <c r="K86" s="14"/>
      <c r="L86" s="3">
        <v>667.4</v>
      </c>
      <c r="M86" s="14"/>
      <c r="N86" s="3">
        <v>1233</v>
      </c>
      <c r="O86" s="14"/>
      <c r="P86" s="3">
        <v>843.7</v>
      </c>
      <c r="Q86" s="14"/>
      <c r="R86" s="3">
        <v>1440.5</v>
      </c>
      <c r="S86" s="14"/>
      <c r="T86" s="3">
        <f>ROUND(SUM(H86:R86),5)</f>
        <v>5957.66</v>
      </c>
    </row>
    <row r="87" spans="1:20" x14ac:dyDescent="0.25">
      <c r="A87" s="1"/>
      <c r="B87" s="1"/>
      <c r="C87" s="1"/>
      <c r="D87" s="1"/>
      <c r="E87" s="1" t="s">
        <v>203</v>
      </c>
      <c r="F87" s="1"/>
      <c r="G87" s="1"/>
      <c r="H87" s="2">
        <f>ROUND(SUM(H85:H86),5)</f>
        <v>924.18</v>
      </c>
      <c r="I87" s="14"/>
      <c r="J87" s="2">
        <f>ROUND(SUM(J85:J86),5)</f>
        <v>848.88</v>
      </c>
      <c r="K87" s="14"/>
      <c r="L87" s="2">
        <f>ROUND(SUM(L85:L86),5)</f>
        <v>667.4</v>
      </c>
      <c r="M87" s="14"/>
      <c r="N87" s="2">
        <f>ROUND(SUM(N85:N86),5)</f>
        <v>1233</v>
      </c>
      <c r="O87" s="14"/>
      <c r="P87" s="2">
        <f>ROUND(SUM(P85:P86),5)</f>
        <v>843.7</v>
      </c>
      <c r="Q87" s="14"/>
      <c r="R87" s="2">
        <f>ROUND(SUM(R85:R86),5)</f>
        <v>1440.5</v>
      </c>
      <c r="S87" s="14"/>
      <c r="T87" s="2">
        <f>ROUND(SUM(H87:R87),5)</f>
        <v>5957.66</v>
      </c>
    </row>
    <row r="88" spans="1:20" ht="30" customHeight="1" thickBot="1" x14ac:dyDescent="0.3">
      <c r="A88" s="1"/>
      <c r="B88" s="1"/>
      <c r="C88" s="1"/>
      <c r="D88" s="1"/>
      <c r="E88" s="1" t="s">
        <v>460</v>
      </c>
      <c r="F88" s="1"/>
      <c r="G88" s="1"/>
      <c r="H88" s="4">
        <v>0</v>
      </c>
      <c r="I88" s="14"/>
      <c r="J88" s="4">
        <v>-33.89</v>
      </c>
      <c r="K88" s="14"/>
      <c r="L88" s="4">
        <v>0</v>
      </c>
      <c r="M88" s="14"/>
      <c r="N88" s="4">
        <v>0</v>
      </c>
      <c r="O88" s="14"/>
      <c r="P88" s="4">
        <v>0</v>
      </c>
      <c r="Q88" s="14"/>
      <c r="R88" s="4">
        <v>0</v>
      </c>
      <c r="S88" s="14"/>
      <c r="T88" s="4">
        <f>ROUND(SUM(H88:R88),5)</f>
        <v>-33.89</v>
      </c>
    </row>
    <row r="89" spans="1:20" ht="15.75" thickBot="1" x14ac:dyDescent="0.3">
      <c r="A89" s="1"/>
      <c r="B89" s="1"/>
      <c r="C89" s="1"/>
      <c r="D89" s="1" t="s">
        <v>204</v>
      </c>
      <c r="E89" s="1"/>
      <c r="F89" s="1"/>
      <c r="G89" s="1"/>
      <c r="H89" s="5">
        <f>ROUND(H27+H45+H49+H53+H63+H69+H72+H79+H84+SUM(H87:H88),5)</f>
        <v>16745.61</v>
      </c>
      <c r="I89" s="14"/>
      <c r="J89" s="5">
        <f>ROUND(J27+J45+J49+J53+J63+J69+J72+J79+J84+SUM(J87:J88),5)</f>
        <v>16513.52</v>
      </c>
      <c r="K89" s="14"/>
      <c r="L89" s="5">
        <f>ROUND(L27+L45+L49+L53+L63+L69+L72+L79+L84+SUM(L87:L88),5)</f>
        <v>14601.92</v>
      </c>
      <c r="M89" s="14"/>
      <c r="N89" s="5">
        <f>ROUND(N27+N45+N49+N53+N63+N69+N72+N79+N84+SUM(N87:N88),5)</f>
        <v>17204.990000000002</v>
      </c>
      <c r="O89" s="14"/>
      <c r="P89" s="5">
        <f>ROUND(P27+P45+P49+P53+P63+P69+P72+P79+P84+SUM(P87:P88),5)</f>
        <v>15948.82</v>
      </c>
      <c r="Q89" s="14"/>
      <c r="R89" s="5">
        <f>ROUND(R27+R45+R49+R53+R63+R69+R72+R79+R84+SUM(R87:R88),5)</f>
        <v>17208.93</v>
      </c>
      <c r="S89" s="14"/>
      <c r="T89" s="5">
        <f>ROUND(SUM(H89:R89),5)</f>
        <v>98223.79</v>
      </c>
    </row>
    <row r="90" spans="1:20" ht="30" customHeight="1" x14ac:dyDescent="0.25">
      <c r="A90" s="1"/>
      <c r="B90" s="1" t="s">
        <v>93</v>
      </c>
      <c r="C90" s="1"/>
      <c r="D90" s="1"/>
      <c r="E90" s="1"/>
      <c r="F90" s="1"/>
      <c r="G90" s="1"/>
      <c r="H90" s="2">
        <f>ROUND(H2+H26-H89,5)</f>
        <v>-1259.0899999999999</v>
      </c>
      <c r="I90" s="14"/>
      <c r="J90" s="2">
        <f>ROUND(J2+J26-J89,5)</f>
        <v>-2115.73</v>
      </c>
      <c r="K90" s="14"/>
      <c r="L90" s="2">
        <f>ROUND(L2+L26-L89,5)</f>
        <v>-1261.1300000000001</v>
      </c>
      <c r="M90" s="14"/>
      <c r="N90" s="2">
        <f>ROUND(N2+N26-N89,5)</f>
        <v>837.56</v>
      </c>
      <c r="O90" s="14"/>
      <c r="P90" s="2">
        <f>ROUND(P2+P26-P89,5)</f>
        <v>-211.82</v>
      </c>
      <c r="Q90" s="14"/>
      <c r="R90" s="2">
        <f>ROUND(R2+R26-R89,5)</f>
        <v>2775.55</v>
      </c>
      <c r="S90" s="14"/>
      <c r="T90" s="2">
        <f>ROUND(SUM(H90:R90),5)</f>
        <v>-1234.6600000000001</v>
      </c>
    </row>
    <row r="91" spans="1:20" ht="30" customHeight="1" x14ac:dyDescent="0.25">
      <c r="A91" s="1"/>
      <c r="B91" s="1" t="s">
        <v>94</v>
      </c>
      <c r="C91" s="1"/>
      <c r="D91" s="1"/>
      <c r="E91" s="1"/>
      <c r="F91" s="1"/>
      <c r="G91" s="1"/>
      <c r="H91" s="2"/>
      <c r="I91" s="14"/>
      <c r="J91" s="2"/>
      <c r="K91" s="14"/>
      <c r="L91" s="2"/>
      <c r="M91" s="14"/>
      <c r="N91" s="2"/>
      <c r="O91" s="14"/>
      <c r="P91" s="2"/>
      <c r="Q91" s="14"/>
      <c r="R91" s="2"/>
      <c r="S91" s="14"/>
      <c r="T91" s="2"/>
    </row>
    <row r="92" spans="1:20" x14ac:dyDescent="0.25">
      <c r="A92" s="1"/>
      <c r="B92" s="1"/>
      <c r="C92" s="1" t="s">
        <v>95</v>
      </c>
      <c r="D92" s="1"/>
      <c r="E92" s="1"/>
      <c r="F92" s="1"/>
      <c r="G92" s="1"/>
      <c r="H92" s="2"/>
      <c r="I92" s="14"/>
      <c r="J92" s="2"/>
      <c r="K92" s="14"/>
      <c r="L92" s="2"/>
      <c r="M92" s="14"/>
      <c r="N92" s="2"/>
      <c r="O92" s="14"/>
      <c r="P92" s="2"/>
      <c r="Q92" s="14"/>
      <c r="R92" s="2"/>
      <c r="S92" s="14"/>
      <c r="T92" s="2"/>
    </row>
    <row r="93" spans="1:20" x14ac:dyDescent="0.25">
      <c r="A93" s="1"/>
      <c r="B93" s="1"/>
      <c r="C93" s="1"/>
      <c r="D93" s="1" t="s">
        <v>96</v>
      </c>
      <c r="E93" s="1"/>
      <c r="F93" s="1"/>
      <c r="G93" s="1"/>
      <c r="H93" s="2"/>
      <c r="I93" s="14"/>
      <c r="J93" s="2"/>
      <c r="K93" s="14"/>
      <c r="L93" s="2"/>
      <c r="M93" s="14"/>
      <c r="N93" s="2"/>
      <c r="O93" s="14"/>
      <c r="P93" s="2"/>
      <c r="Q93" s="14"/>
      <c r="R93" s="2"/>
      <c r="S93" s="14"/>
      <c r="T93" s="2"/>
    </row>
    <row r="94" spans="1:20" x14ac:dyDescent="0.25">
      <c r="A94" s="1"/>
      <c r="B94" s="1"/>
      <c r="C94" s="1"/>
      <c r="D94" s="1"/>
      <c r="E94" s="1" t="s">
        <v>498</v>
      </c>
      <c r="F94" s="1"/>
      <c r="G94" s="1"/>
      <c r="H94" s="2">
        <v>8.4</v>
      </c>
      <c r="I94" s="14"/>
      <c r="J94" s="2">
        <v>0</v>
      </c>
      <c r="K94" s="14"/>
      <c r="L94" s="2">
        <v>0</v>
      </c>
      <c r="M94" s="14"/>
      <c r="N94" s="2">
        <v>0</v>
      </c>
      <c r="O94" s="14"/>
      <c r="P94" s="2">
        <v>202.59</v>
      </c>
      <c r="Q94" s="14"/>
      <c r="R94" s="2">
        <v>0</v>
      </c>
      <c r="S94" s="14"/>
      <c r="T94" s="2">
        <f>ROUND(SUM(H94:R94),5)</f>
        <v>210.99</v>
      </c>
    </row>
    <row r="95" spans="1:20" ht="15.75" thickBot="1" x14ac:dyDescent="0.3">
      <c r="A95" s="1"/>
      <c r="B95" s="1"/>
      <c r="C95" s="1"/>
      <c r="D95" s="1"/>
      <c r="E95" s="1" t="s">
        <v>97</v>
      </c>
      <c r="F95" s="1"/>
      <c r="G95" s="1"/>
      <c r="H95" s="3">
        <v>211.28</v>
      </c>
      <c r="I95" s="14"/>
      <c r="J95" s="3">
        <v>443.34</v>
      </c>
      <c r="K95" s="14"/>
      <c r="L95" s="3">
        <v>228.74</v>
      </c>
      <c r="M95" s="14"/>
      <c r="N95" s="3">
        <v>60.24</v>
      </c>
      <c r="O95" s="14"/>
      <c r="P95" s="3">
        <v>682.94</v>
      </c>
      <c r="Q95" s="14"/>
      <c r="R95" s="3">
        <v>441.61</v>
      </c>
      <c r="S95" s="14"/>
      <c r="T95" s="3">
        <f>ROUND(SUM(H95:R95),5)</f>
        <v>2068.15</v>
      </c>
    </row>
    <row r="96" spans="1:20" x14ac:dyDescent="0.25">
      <c r="A96" s="1"/>
      <c r="B96" s="1"/>
      <c r="C96" s="1"/>
      <c r="D96" s="1" t="s">
        <v>99</v>
      </c>
      <c r="E96" s="1"/>
      <c r="F96" s="1"/>
      <c r="G96" s="1"/>
      <c r="H96" s="2">
        <f>ROUND(SUM(H93:H95),5)</f>
        <v>219.68</v>
      </c>
      <c r="I96" s="14"/>
      <c r="J96" s="2">
        <f>ROUND(SUM(J93:J95),5)</f>
        <v>443.34</v>
      </c>
      <c r="K96" s="14"/>
      <c r="L96" s="2">
        <f>ROUND(SUM(L93:L95),5)</f>
        <v>228.74</v>
      </c>
      <c r="M96" s="14"/>
      <c r="N96" s="2">
        <f>ROUND(SUM(N93:N95),5)</f>
        <v>60.24</v>
      </c>
      <c r="O96" s="14"/>
      <c r="P96" s="2">
        <f>ROUND(SUM(P93:P95),5)</f>
        <v>885.53</v>
      </c>
      <c r="Q96" s="14"/>
      <c r="R96" s="2">
        <f>ROUND(SUM(R93:R95),5)</f>
        <v>441.61</v>
      </c>
      <c r="S96" s="14"/>
      <c r="T96" s="2">
        <f>ROUND(SUM(H96:R96),5)</f>
        <v>2279.14</v>
      </c>
    </row>
    <row r="97" spans="1:20" ht="30" customHeight="1" x14ac:dyDescent="0.25">
      <c r="A97" s="1"/>
      <c r="B97" s="1"/>
      <c r="C97" s="1"/>
      <c r="D97" s="1" t="s">
        <v>100</v>
      </c>
      <c r="E97" s="1"/>
      <c r="F97" s="1"/>
      <c r="G97" s="1"/>
      <c r="H97" s="2">
        <v>-287.73</v>
      </c>
      <c r="I97" s="14"/>
      <c r="J97" s="2">
        <v>-252.42</v>
      </c>
      <c r="K97" s="14"/>
      <c r="L97" s="2">
        <v>-28.5</v>
      </c>
      <c r="M97" s="14"/>
      <c r="N97" s="2">
        <v>0</v>
      </c>
      <c r="O97" s="14"/>
      <c r="P97" s="2">
        <v>-392.76</v>
      </c>
      <c r="Q97" s="14"/>
      <c r="R97" s="2">
        <v>-289.35000000000002</v>
      </c>
      <c r="S97" s="14"/>
      <c r="T97" s="2">
        <f>ROUND(SUM(H97:R97),5)</f>
        <v>-1250.76</v>
      </c>
    </row>
    <row r="98" spans="1:20" x14ac:dyDescent="0.25">
      <c r="A98" s="1"/>
      <c r="B98" s="1"/>
      <c r="C98" s="1"/>
      <c r="D98" s="1" t="s">
        <v>205</v>
      </c>
      <c r="E98" s="1"/>
      <c r="F98" s="1"/>
      <c r="G98" s="1"/>
      <c r="H98" s="2"/>
      <c r="I98" s="14"/>
      <c r="J98" s="2"/>
      <c r="K98" s="14"/>
      <c r="L98" s="2"/>
      <c r="M98" s="14"/>
      <c r="N98" s="2"/>
      <c r="O98" s="14"/>
      <c r="P98" s="2"/>
      <c r="Q98" s="14"/>
      <c r="R98" s="2"/>
      <c r="S98" s="14"/>
      <c r="T98" s="2"/>
    </row>
    <row r="99" spans="1:20" x14ac:dyDescent="0.25">
      <c r="A99" s="1"/>
      <c r="B99" s="1"/>
      <c r="C99" s="1"/>
      <c r="D99" s="1"/>
      <c r="E99" s="1" t="s">
        <v>206</v>
      </c>
      <c r="F99" s="1"/>
      <c r="G99" s="1"/>
      <c r="H99" s="2"/>
      <c r="I99" s="14"/>
      <c r="J99" s="2"/>
      <c r="K99" s="14"/>
      <c r="L99" s="2"/>
      <c r="M99" s="14"/>
      <c r="N99" s="2"/>
      <c r="O99" s="14"/>
      <c r="P99" s="2"/>
      <c r="Q99" s="14"/>
      <c r="R99" s="2"/>
      <c r="S99" s="14"/>
      <c r="T99" s="2"/>
    </row>
    <row r="100" spans="1:20" ht="15.75" thickBot="1" x14ac:dyDescent="0.3">
      <c r="A100" s="1"/>
      <c r="B100" s="1"/>
      <c r="C100" s="1"/>
      <c r="D100" s="1"/>
      <c r="E100" s="1"/>
      <c r="F100" s="1" t="s">
        <v>207</v>
      </c>
      <c r="G100" s="1"/>
      <c r="H100" s="3">
        <v>145</v>
      </c>
      <c r="I100" s="14"/>
      <c r="J100" s="3">
        <v>2215</v>
      </c>
      <c r="K100" s="14"/>
      <c r="L100" s="3">
        <v>140</v>
      </c>
      <c r="M100" s="14"/>
      <c r="N100" s="3">
        <v>200</v>
      </c>
      <c r="O100" s="14"/>
      <c r="P100" s="3">
        <v>190</v>
      </c>
      <c r="Q100" s="14"/>
      <c r="R100" s="3">
        <v>2853</v>
      </c>
      <c r="S100" s="14"/>
      <c r="T100" s="3">
        <f>ROUND(SUM(H100:R100),5)</f>
        <v>5743</v>
      </c>
    </row>
    <row r="101" spans="1:20" x14ac:dyDescent="0.25">
      <c r="A101" s="1"/>
      <c r="B101" s="1"/>
      <c r="C101" s="1"/>
      <c r="D101" s="1"/>
      <c r="E101" s="1" t="s">
        <v>209</v>
      </c>
      <c r="F101" s="1"/>
      <c r="G101" s="1"/>
      <c r="H101" s="2">
        <f>ROUND(SUM(H99:H100),5)</f>
        <v>145</v>
      </c>
      <c r="I101" s="14"/>
      <c r="J101" s="2">
        <f>ROUND(SUM(J99:J100),5)</f>
        <v>2215</v>
      </c>
      <c r="K101" s="14"/>
      <c r="L101" s="2">
        <f>ROUND(SUM(L99:L100),5)</f>
        <v>140</v>
      </c>
      <c r="M101" s="14"/>
      <c r="N101" s="2">
        <f>ROUND(SUM(N99:N100),5)</f>
        <v>200</v>
      </c>
      <c r="O101" s="14"/>
      <c r="P101" s="2">
        <f>ROUND(SUM(P99:P100),5)</f>
        <v>190</v>
      </c>
      <c r="Q101" s="14"/>
      <c r="R101" s="2">
        <f>ROUND(SUM(R99:R100),5)</f>
        <v>2853</v>
      </c>
      <c r="S101" s="14"/>
      <c r="T101" s="2">
        <f>ROUND(SUM(H101:R101),5)</f>
        <v>5743</v>
      </c>
    </row>
    <row r="102" spans="1:20" ht="30" customHeight="1" x14ac:dyDescent="0.25">
      <c r="A102" s="1"/>
      <c r="B102" s="1"/>
      <c r="C102" s="1"/>
      <c r="D102" s="1"/>
      <c r="E102" s="1" t="s">
        <v>210</v>
      </c>
      <c r="F102" s="1"/>
      <c r="G102" s="1"/>
      <c r="H102" s="2"/>
      <c r="I102" s="14"/>
      <c r="J102" s="2"/>
      <c r="K102" s="14"/>
      <c r="L102" s="2"/>
      <c r="M102" s="14"/>
      <c r="N102" s="2"/>
      <c r="O102" s="14"/>
      <c r="P102" s="2"/>
      <c r="Q102" s="14"/>
      <c r="R102" s="2"/>
      <c r="S102" s="14"/>
      <c r="T102" s="2"/>
    </row>
    <row r="103" spans="1:20" x14ac:dyDescent="0.25">
      <c r="A103" s="1"/>
      <c r="B103" s="1"/>
      <c r="C103" s="1"/>
      <c r="D103" s="1"/>
      <c r="E103" s="1"/>
      <c r="F103" s="1" t="s">
        <v>499</v>
      </c>
      <c r="G103" s="1"/>
      <c r="H103" s="2">
        <v>0</v>
      </c>
      <c r="I103" s="14"/>
      <c r="J103" s="2">
        <v>0</v>
      </c>
      <c r="K103" s="14"/>
      <c r="L103" s="2">
        <v>0</v>
      </c>
      <c r="M103" s="14"/>
      <c r="N103" s="2">
        <v>0</v>
      </c>
      <c r="O103" s="14"/>
      <c r="P103" s="2">
        <v>-1378</v>
      </c>
      <c r="Q103" s="14"/>
      <c r="R103" s="2">
        <v>0</v>
      </c>
      <c r="S103" s="14"/>
      <c r="T103" s="2">
        <f t="shared" ref="T103:T108" si="5">ROUND(SUM(H103:R103),5)</f>
        <v>-1378</v>
      </c>
    </row>
    <row r="104" spans="1:20" x14ac:dyDescent="0.25">
      <c r="A104" s="1"/>
      <c r="B104" s="1"/>
      <c r="C104" s="1"/>
      <c r="D104" s="1"/>
      <c r="E104" s="1"/>
      <c r="F104" s="1" t="s">
        <v>500</v>
      </c>
      <c r="G104" s="1"/>
      <c r="H104" s="2">
        <v>0</v>
      </c>
      <c r="I104" s="14"/>
      <c r="J104" s="2">
        <v>0</v>
      </c>
      <c r="K104" s="14"/>
      <c r="L104" s="2">
        <v>-312</v>
      </c>
      <c r="M104" s="14"/>
      <c r="N104" s="2">
        <v>0</v>
      </c>
      <c r="O104" s="14"/>
      <c r="P104" s="2">
        <v>-285</v>
      </c>
      <c r="Q104" s="14"/>
      <c r="R104" s="2">
        <v>0</v>
      </c>
      <c r="S104" s="14"/>
      <c r="T104" s="2">
        <f t="shared" si="5"/>
        <v>-597</v>
      </c>
    </row>
    <row r="105" spans="1:20" x14ac:dyDescent="0.25">
      <c r="A105" s="1"/>
      <c r="B105" s="1"/>
      <c r="C105" s="1"/>
      <c r="D105" s="1"/>
      <c r="E105" s="1"/>
      <c r="F105" s="1" t="s">
        <v>211</v>
      </c>
      <c r="G105" s="1"/>
      <c r="H105" s="2">
        <v>180</v>
      </c>
      <c r="I105" s="14"/>
      <c r="J105" s="2">
        <v>-450</v>
      </c>
      <c r="K105" s="14"/>
      <c r="L105" s="2">
        <v>0</v>
      </c>
      <c r="M105" s="14"/>
      <c r="N105" s="2">
        <v>-840</v>
      </c>
      <c r="O105" s="14"/>
      <c r="P105" s="2">
        <v>878</v>
      </c>
      <c r="Q105" s="14"/>
      <c r="R105" s="2">
        <v>-878</v>
      </c>
      <c r="S105" s="14"/>
      <c r="T105" s="2">
        <f t="shared" si="5"/>
        <v>-1110</v>
      </c>
    </row>
    <row r="106" spans="1:20" ht="15.75" thickBot="1" x14ac:dyDescent="0.3">
      <c r="A106" s="1"/>
      <c r="B106" s="1"/>
      <c r="C106" s="1"/>
      <c r="D106" s="1"/>
      <c r="E106" s="1"/>
      <c r="F106" s="1" t="s">
        <v>501</v>
      </c>
      <c r="G106" s="1"/>
      <c r="H106" s="4">
        <v>0</v>
      </c>
      <c r="I106" s="14"/>
      <c r="J106" s="4">
        <v>0</v>
      </c>
      <c r="K106" s="14"/>
      <c r="L106" s="4">
        <v>0</v>
      </c>
      <c r="M106" s="14"/>
      <c r="N106" s="4">
        <v>0</v>
      </c>
      <c r="O106" s="14"/>
      <c r="P106" s="4">
        <v>-450</v>
      </c>
      <c r="Q106" s="14"/>
      <c r="R106" s="4">
        <v>0</v>
      </c>
      <c r="S106" s="14"/>
      <c r="T106" s="4">
        <f t="shared" si="5"/>
        <v>-450</v>
      </c>
    </row>
    <row r="107" spans="1:20" ht="15.75" thickBot="1" x14ac:dyDescent="0.3">
      <c r="A107" s="1"/>
      <c r="B107" s="1"/>
      <c r="C107" s="1"/>
      <c r="D107" s="1"/>
      <c r="E107" s="1" t="s">
        <v>213</v>
      </c>
      <c r="F107" s="1"/>
      <c r="G107" s="1"/>
      <c r="H107" s="5">
        <f>ROUND(SUM(H102:H106),5)</f>
        <v>180</v>
      </c>
      <c r="I107" s="14"/>
      <c r="J107" s="5">
        <f>ROUND(SUM(J102:J106),5)</f>
        <v>-450</v>
      </c>
      <c r="K107" s="14"/>
      <c r="L107" s="5">
        <f>ROUND(SUM(L102:L106),5)</f>
        <v>-312</v>
      </c>
      <c r="M107" s="14"/>
      <c r="N107" s="5">
        <f>ROUND(SUM(N102:N106),5)</f>
        <v>-840</v>
      </c>
      <c r="O107" s="14"/>
      <c r="P107" s="5">
        <f>ROUND(SUM(P102:P106),5)</f>
        <v>-1235</v>
      </c>
      <c r="Q107" s="14"/>
      <c r="R107" s="5">
        <f>ROUND(SUM(R102:R106),5)</f>
        <v>-878</v>
      </c>
      <c r="S107" s="14"/>
      <c r="T107" s="5">
        <f t="shared" si="5"/>
        <v>-3535</v>
      </c>
    </row>
    <row r="108" spans="1:20" ht="30" customHeight="1" x14ac:dyDescent="0.25">
      <c r="A108" s="1"/>
      <c r="B108" s="1"/>
      <c r="C108" s="1"/>
      <c r="D108" s="1" t="s">
        <v>214</v>
      </c>
      <c r="E108" s="1"/>
      <c r="F108" s="1"/>
      <c r="G108" s="1"/>
      <c r="H108" s="2">
        <f>ROUND(H98+H101+H107,5)</f>
        <v>325</v>
      </c>
      <c r="I108" s="14"/>
      <c r="J108" s="2">
        <f>ROUND(J98+J101+J107,5)</f>
        <v>1765</v>
      </c>
      <c r="K108" s="14"/>
      <c r="L108" s="2">
        <f>ROUND(L98+L101+L107,5)</f>
        <v>-172</v>
      </c>
      <c r="M108" s="14"/>
      <c r="N108" s="2">
        <f>ROUND(N98+N101+N107,5)</f>
        <v>-640</v>
      </c>
      <c r="O108" s="14"/>
      <c r="P108" s="2">
        <f>ROUND(P98+P101+P107,5)</f>
        <v>-1045</v>
      </c>
      <c r="Q108" s="14"/>
      <c r="R108" s="2">
        <f>ROUND(R98+R101+R107,5)</f>
        <v>1975</v>
      </c>
      <c r="S108" s="14"/>
      <c r="T108" s="2">
        <f t="shared" si="5"/>
        <v>2208</v>
      </c>
    </row>
    <row r="109" spans="1:20" ht="30" customHeight="1" x14ac:dyDescent="0.25">
      <c r="A109" s="1"/>
      <c r="B109" s="1"/>
      <c r="C109" s="1"/>
      <c r="D109" s="1" t="s">
        <v>461</v>
      </c>
      <c r="E109" s="1"/>
      <c r="F109" s="1"/>
      <c r="G109" s="1"/>
      <c r="H109" s="2"/>
      <c r="I109" s="14"/>
      <c r="J109" s="2"/>
      <c r="K109" s="14"/>
      <c r="L109" s="2"/>
      <c r="M109" s="14"/>
      <c r="N109" s="2"/>
      <c r="O109" s="14"/>
      <c r="P109" s="2"/>
      <c r="Q109" s="14"/>
      <c r="R109" s="2"/>
      <c r="S109" s="14"/>
      <c r="T109" s="2"/>
    </row>
    <row r="110" spans="1:20" x14ac:dyDescent="0.25">
      <c r="A110" s="1"/>
      <c r="B110" s="1"/>
      <c r="C110" s="1"/>
      <c r="D110" s="1"/>
      <c r="E110" s="1" t="s">
        <v>502</v>
      </c>
      <c r="F110" s="1"/>
      <c r="G110" s="1"/>
      <c r="H110" s="2">
        <v>3623.33</v>
      </c>
      <c r="I110" s="14"/>
      <c r="J110" s="2">
        <v>1095</v>
      </c>
      <c r="K110" s="14"/>
      <c r="L110" s="2">
        <v>2960</v>
      </c>
      <c r="M110" s="14"/>
      <c r="N110" s="2">
        <v>771</v>
      </c>
      <c r="O110" s="14"/>
      <c r="P110" s="2">
        <v>390</v>
      </c>
      <c r="Q110" s="14"/>
      <c r="R110" s="2">
        <v>0</v>
      </c>
      <c r="S110" s="14"/>
      <c r="T110" s="2">
        <f>ROUND(SUM(H110:R110),5)</f>
        <v>8839.33</v>
      </c>
    </row>
    <row r="111" spans="1:20" ht="15.75" thickBot="1" x14ac:dyDescent="0.3">
      <c r="A111" s="1"/>
      <c r="B111" s="1"/>
      <c r="C111" s="1"/>
      <c r="D111" s="1"/>
      <c r="E111" s="1" t="s">
        <v>503</v>
      </c>
      <c r="F111" s="1"/>
      <c r="G111" s="1"/>
      <c r="H111" s="3">
        <v>-5138.12</v>
      </c>
      <c r="I111" s="14"/>
      <c r="J111" s="3">
        <v>-6393.68</v>
      </c>
      <c r="K111" s="14"/>
      <c r="L111" s="3">
        <v>-11139.83</v>
      </c>
      <c r="M111" s="14"/>
      <c r="N111" s="3">
        <v>-4445.49</v>
      </c>
      <c r="O111" s="14"/>
      <c r="P111" s="3">
        <v>-97.28</v>
      </c>
      <c r="Q111" s="14"/>
      <c r="R111" s="3">
        <v>0</v>
      </c>
      <c r="S111" s="14"/>
      <c r="T111" s="3">
        <f>ROUND(SUM(H111:R111),5)</f>
        <v>-27214.400000000001</v>
      </c>
    </row>
    <row r="112" spans="1:20" x14ac:dyDescent="0.25">
      <c r="A112" s="1"/>
      <c r="B112" s="1"/>
      <c r="C112" s="1"/>
      <c r="D112" s="1" t="s">
        <v>504</v>
      </c>
      <c r="E112" s="1"/>
      <c r="F112" s="1"/>
      <c r="G112" s="1"/>
      <c r="H112" s="2">
        <f>ROUND(SUM(H109:H111),5)</f>
        <v>-1514.79</v>
      </c>
      <c r="I112" s="14"/>
      <c r="J112" s="2">
        <f>ROUND(SUM(J109:J111),5)</f>
        <v>-5298.68</v>
      </c>
      <c r="K112" s="14"/>
      <c r="L112" s="2">
        <f>ROUND(SUM(L109:L111),5)</f>
        <v>-8179.83</v>
      </c>
      <c r="M112" s="14"/>
      <c r="N112" s="2">
        <f>ROUND(SUM(N109:N111),5)</f>
        <v>-3674.49</v>
      </c>
      <c r="O112" s="14"/>
      <c r="P112" s="2">
        <f>ROUND(SUM(P109:P111),5)</f>
        <v>292.72000000000003</v>
      </c>
      <c r="Q112" s="14"/>
      <c r="R112" s="2">
        <f>ROUND(SUM(R109:R111),5)</f>
        <v>0</v>
      </c>
      <c r="S112" s="14"/>
      <c r="T112" s="2">
        <f>ROUND(SUM(H112:R112),5)</f>
        <v>-18375.07</v>
      </c>
    </row>
    <row r="113" spans="1:20" ht="30" customHeight="1" x14ac:dyDescent="0.25">
      <c r="A113" s="1"/>
      <c r="B113" s="1"/>
      <c r="C113" s="1"/>
      <c r="D113" s="1" t="s">
        <v>462</v>
      </c>
      <c r="E113" s="1"/>
      <c r="F113" s="1"/>
      <c r="G113" s="1"/>
      <c r="H113" s="2"/>
      <c r="I113" s="14"/>
      <c r="J113" s="2"/>
      <c r="K113" s="14"/>
      <c r="L113" s="2"/>
      <c r="M113" s="14"/>
      <c r="N113" s="2"/>
      <c r="O113" s="14"/>
      <c r="P113" s="2"/>
      <c r="Q113" s="14"/>
      <c r="R113" s="2"/>
      <c r="S113" s="14"/>
      <c r="T113" s="2"/>
    </row>
    <row r="114" spans="1:20" x14ac:dyDescent="0.25">
      <c r="A114" s="1"/>
      <c r="B114" s="1"/>
      <c r="C114" s="1"/>
      <c r="D114" s="1"/>
      <c r="E114" s="1" t="s">
        <v>505</v>
      </c>
      <c r="F114" s="1"/>
      <c r="G114" s="1"/>
      <c r="H114" s="2">
        <v>0</v>
      </c>
      <c r="I114" s="14"/>
      <c r="J114" s="2">
        <v>0</v>
      </c>
      <c r="K114" s="14"/>
      <c r="L114" s="2">
        <v>450</v>
      </c>
      <c r="M114" s="14"/>
      <c r="N114" s="2">
        <v>0</v>
      </c>
      <c r="O114" s="14"/>
      <c r="P114" s="2">
        <v>0</v>
      </c>
      <c r="Q114" s="14"/>
      <c r="R114" s="2">
        <v>0</v>
      </c>
      <c r="S114" s="14"/>
      <c r="T114" s="2">
        <f>ROUND(SUM(H114:R114),5)</f>
        <v>450</v>
      </c>
    </row>
    <row r="115" spans="1:20" ht="15.75" thickBot="1" x14ac:dyDescent="0.3">
      <c r="A115" s="1"/>
      <c r="B115" s="1"/>
      <c r="C115" s="1"/>
      <c r="D115" s="1"/>
      <c r="E115" s="1" t="s">
        <v>506</v>
      </c>
      <c r="F115" s="1"/>
      <c r="G115" s="1"/>
      <c r="H115" s="4">
        <v>0</v>
      </c>
      <c r="I115" s="14"/>
      <c r="J115" s="4">
        <v>-2113.2199999999998</v>
      </c>
      <c r="K115" s="14"/>
      <c r="L115" s="4">
        <v>1257.28</v>
      </c>
      <c r="M115" s="14"/>
      <c r="N115" s="4">
        <v>-152.16</v>
      </c>
      <c r="O115" s="14"/>
      <c r="P115" s="4">
        <v>252.54</v>
      </c>
      <c r="Q115" s="14"/>
      <c r="R115" s="4">
        <v>0</v>
      </c>
      <c r="S115" s="14"/>
      <c r="T115" s="4">
        <f>ROUND(SUM(H115:R115),5)</f>
        <v>-755.56</v>
      </c>
    </row>
    <row r="116" spans="1:20" ht="15.75" thickBot="1" x14ac:dyDescent="0.3">
      <c r="A116" s="1"/>
      <c r="B116" s="1"/>
      <c r="C116" s="1"/>
      <c r="D116" s="1" t="s">
        <v>507</v>
      </c>
      <c r="E116" s="1"/>
      <c r="F116" s="1"/>
      <c r="G116" s="1"/>
      <c r="H116" s="5">
        <f>ROUND(SUM(H113:H115),5)</f>
        <v>0</v>
      </c>
      <c r="I116" s="14"/>
      <c r="J116" s="5">
        <f>ROUND(SUM(J113:J115),5)</f>
        <v>-2113.2199999999998</v>
      </c>
      <c r="K116" s="14"/>
      <c r="L116" s="5">
        <f>ROUND(SUM(L113:L115),5)</f>
        <v>1707.28</v>
      </c>
      <c r="M116" s="14"/>
      <c r="N116" s="5">
        <f>ROUND(SUM(N113:N115),5)</f>
        <v>-152.16</v>
      </c>
      <c r="O116" s="14"/>
      <c r="P116" s="5">
        <f>ROUND(SUM(P113:P115),5)</f>
        <v>252.54</v>
      </c>
      <c r="Q116" s="14"/>
      <c r="R116" s="5">
        <f>ROUND(SUM(R113:R115),5)</f>
        <v>0</v>
      </c>
      <c r="S116" s="14"/>
      <c r="T116" s="5">
        <f>ROUND(SUM(H116:R116),5)</f>
        <v>-305.56</v>
      </c>
    </row>
    <row r="117" spans="1:20" ht="30" customHeight="1" x14ac:dyDescent="0.25">
      <c r="A117" s="1"/>
      <c r="B117" s="1"/>
      <c r="C117" s="1" t="s">
        <v>102</v>
      </c>
      <c r="D117" s="1"/>
      <c r="E117" s="1"/>
      <c r="F117" s="1"/>
      <c r="G117" s="1"/>
      <c r="H117" s="2">
        <f>ROUND(H92+SUM(H96:H97)+H108+H112+H116,5)</f>
        <v>-1257.8399999999999</v>
      </c>
      <c r="I117" s="14"/>
      <c r="J117" s="2">
        <f>ROUND(J92+SUM(J96:J97)+J108+J112+J116,5)</f>
        <v>-5455.98</v>
      </c>
      <c r="K117" s="14"/>
      <c r="L117" s="2">
        <f>ROUND(L92+SUM(L96:L97)+L108+L112+L116,5)</f>
        <v>-6444.31</v>
      </c>
      <c r="M117" s="14"/>
      <c r="N117" s="2">
        <f>ROUND(N92+SUM(N96:N97)+N108+N112+N116,5)</f>
        <v>-4406.41</v>
      </c>
      <c r="O117" s="14"/>
      <c r="P117" s="2">
        <f>ROUND(P92+SUM(P96:P97)+P108+P112+P116,5)</f>
        <v>-6.97</v>
      </c>
      <c r="Q117" s="14"/>
      <c r="R117" s="2">
        <f>ROUND(R92+SUM(R96:R97)+R108+R112+R116,5)</f>
        <v>2127.2600000000002</v>
      </c>
      <c r="S117" s="14"/>
      <c r="T117" s="2">
        <f>ROUND(SUM(H117:R117),5)</f>
        <v>-15444.25</v>
      </c>
    </row>
    <row r="118" spans="1:20" ht="30" customHeight="1" x14ac:dyDescent="0.25">
      <c r="A118" s="1"/>
      <c r="B118" s="1"/>
      <c r="C118" s="1" t="s">
        <v>463</v>
      </c>
      <c r="D118" s="1"/>
      <c r="E118" s="1"/>
      <c r="F118" s="1"/>
      <c r="G118" s="1"/>
      <c r="H118" s="2"/>
      <c r="I118" s="14"/>
      <c r="J118" s="2"/>
      <c r="K118" s="14"/>
      <c r="L118" s="2"/>
      <c r="M118" s="14"/>
      <c r="N118" s="2"/>
      <c r="O118" s="14"/>
      <c r="P118" s="2"/>
      <c r="Q118" s="14"/>
      <c r="R118" s="2"/>
      <c r="S118" s="14"/>
      <c r="T118" s="2"/>
    </row>
    <row r="119" spans="1:20" ht="15.75" thickBot="1" x14ac:dyDescent="0.3">
      <c r="A119" s="1"/>
      <c r="B119" s="1"/>
      <c r="C119" s="1"/>
      <c r="D119" s="1" t="s">
        <v>464</v>
      </c>
      <c r="E119" s="1"/>
      <c r="F119" s="1"/>
      <c r="G119" s="1"/>
      <c r="H119" s="4">
        <v>0</v>
      </c>
      <c r="I119" s="14"/>
      <c r="J119" s="4">
        <v>0</v>
      </c>
      <c r="K119" s="14"/>
      <c r="L119" s="4">
        <v>0</v>
      </c>
      <c r="M119" s="14"/>
      <c r="N119" s="4">
        <v>0</v>
      </c>
      <c r="O119" s="14"/>
      <c r="P119" s="4">
        <v>0</v>
      </c>
      <c r="Q119" s="14"/>
      <c r="R119" s="4">
        <v>0</v>
      </c>
      <c r="S119" s="14"/>
      <c r="T119" s="4">
        <f>ROUND(SUM(H119:R119),5)</f>
        <v>0</v>
      </c>
    </row>
    <row r="120" spans="1:20" ht="15.75" thickBot="1" x14ac:dyDescent="0.3">
      <c r="A120" s="1"/>
      <c r="B120" s="1"/>
      <c r="C120" s="1" t="s">
        <v>465</v>
      </c>
      <c r="D120" s="1"/>
      <c r="E120" s="1"/>
      <c r="F120" s="1"/>
      <c r="G120" s="1"/>
      <c r="H120" s="6">
        <f>ROUND(SUM(H118:H119),5)</f>
        <v>0</v>
      </c>
      <c r="I120" s="14"/>
      <c r="J120" s="6">
        <f>ROUND(SUM(J118:J119),5)</f>
        <v>0</v>
      </c>
      <c r="K120" s="14"/>
      <c r="L120" s="6">
        <f>ROUND(SUM(L118:L119),5)</f>
        <v>0</v>
      </c>
      <c r="M120" s="14"/>
      <c r="N120" s="6">
        <f>ROUND(SUM(N118:N119),5)</f>
        <v>0</v>
      </c>
      <c r="O120" s="14"/>
      <c r="P120" s="6">
        <f>ROUND(SUM(P118:P119),5)</f>
        <v>0</v>
      </c>
      <c r="Q120" s="14"/>
      <c r="R120" s="6">
        <f>ROUND(SUM(R118:R119),5)</f>
        <v>0</v>
      </c>
      <c r="S120" s="14"/>
      <c r="T120" s="6">
        <f>ROUND(SUM(H120:R120),5)</f>
        <v>0</v>
      </c>
    </row>
    <row r="121" spans="1:20" ht="30" customHeight="1" thickBot="1" x14ac:dyDescent="0.3">
      <c r="A121" s="1"/>
      <c r="B121" s="1" t="s">
        <v>103</v>
      </c>
      <c r="C121" s="1"/>
      <c r="D121" s="1"/>
      <c r="E121" s="1"/>
      <c r="F121" s="1"/>
      <c r="G121" s="1"/>
      <c r="H121" s="6">
        <f>ROUND(H91+H117-H120,5)</f>
        <v>-1257.8399999999999</v>
      </c>
      <c r="I121" s="14"/>
      <c r="J121" s="6">
        <f>ROUND(J91+J117-J120,5)</f>
        <v>-5455.98</v>
      </c>
      <c r="K121" s="14"/>
      <c r="L121" s="6">
        <f>ROUND(L91+L117-L120,5)</f>
        <v>-6444.31</v>
      </c>
      <c r="M121" s="14"/>
      <c r="N121" s="6">
        <f>ROUND(N91+N117-N120,5)</f>
        <v>-4406.41</v>
      </c>
      <c r="O121" s="14"/>
      <c r="P121" s="6">
        <f>ROUND(P91+P117-P120,5)</f>
        <v>-6.97</v>
      </c>
      <c r="Q121" s="14"/>
      <c r="R121" s="6">
        <f>ROUND(R91+R117-R120,5)</f>
        <v>2127.2600000000002</v>
      </c>
      <c r="S121" s="14"/>
      <c r="T121" s="6">
        <f>ROUND(SUM(H121:R121),5)</f>
        <v>-15444.25</v>
      </c>
    </row>
    <row r="122" spans="1:20" s="8" customFormat="1" ht="30" customHeight="1" thickBot="1" x14ac:dyDescent="0.25">
      <c r="A122" s="1" t="s">
        <v>44</v>
      </c>
      <c r="B122" s="1"/>
      <c r="C122" s="1"/>
      <c r="D122" s="1"/>
      <c r="E122" s="1"/>
      <c r="F122" s="1"/>
      <c r="G122" s="1"/>
      <c r="H122" s="7">
        <f>ROUND(H90+H121,5)</f>
        <v>-2516.9299999999998</v>
      </c>
      <c r="I122" s="1"/>
      <c r="J122" s="7">
        <f>ROUND(J90+J121,5)</f>
        <v>-7571.71</v>
      </c>
      <c r="K122" s="1"/>
      <c r="L122" s="7">
        <f>ROUND(L90+L121,5)</f>
        <v>-7705.44</v>
      </c>
      <c r="M122" s="1"/>
      <c r="N122" s="7">
        <f>ROUND(N90+N121,5)</f>
        <v>-3568.85</v>
      </c>
      <c r="O122" s="1"/>
      <c r="P122" s="7">
        <f>ROUND(P90+P121,5)</f>
        <v>-218.79</v>
      </c>
      <c r="Q122" s="1"/>
      <c r="R122" s="7">
        <f>ROUND(R90+R121,5)</f>
        <v>4902.8100000000004</v>
      </c>
      <c r="S122" s="1"/>
      <c r="T122" s="7">
        <f>ROUND(SUM(H122:R122),5)</f>
        <v>-16678.91</v>
      </c>
    </row>
    <row r="123" spans="1:20" ht="15.75" thickTop="1" x14ac:dyDescent="0.25"/>
  </sheetData>
  <pageMargins left="0.7" right="0.7" top="0.75" bottom="0.75" header="0.1" footer="0.3"/>
  <pageSetup orientation="portrait" horizontalDpi="4294967292" verticalDpi="0" r:id="rId1"/>
  <headerFooter>
    <oddHeader>&amp;L&amp;"Arial,Bold"&amp;8 4:12 PM
&amp;"Arial,Bold"&amp;8 02/13/16
&amp;"Arial,Bold"&amp;8 Accrual Basis&amp;C&amp;"Arial,Bold"&amp;12 Center for Spiritual Living - Greater Dayton
&amp;"Arial,Bold"&amp;14 Expanded Profit &amp;&amp; Loss
&amp;"Arial,Bold"&amp;10 August 2015 through January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8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82" r:id="rId4" name="HEADER"/>
      </mc:Fallback>
    </mc:AlternateContent>
    <mc:AlternateContent xmlns:mc="http://schemas.openxmlformats.org/markup-compatibility/2006">
      <mc:Choice Requires="x14">
        <control shapeId="2048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81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J31" sqref="J31"/>
    </sheetView>
  </sheetViews>
  <sheetFormatPr defaultRowHeight="15" x14ac:dyDescent="0.25"/>
  <cols>
    <col min="6" max="6" width="13.85546875" customWidth="1"/>
    <col min="9" max="9" width="16.5703125" customWidth="1"/>
  </cols>
  <sheetData>
    <row r="1" spans="1:9" ht="18.75" x14ac:dyDescent="0.3">
      <c r="A1" s="24" t="s">
        <v>508</v>
      </c>
      <c r="I1" s="19"/>
    </row>
    <row r="2" spans="1:9" x14ac:dyDescent="0.25">
      <c r="I2" s="19"/>
    </row>
    <row r="3" spans="1:9" x14ac:dyDescent="0.25">
      <c r="A3" t="s">
        <v>56</v>
      </c>
      <c r="I3" s="19"/>
    </row>
    <row r="4" spans="1:9" x14ac:dyDescent="0.25">
      <c r="B4">
        <v>2015</v>
      </c>
      <c r="D4" t="s">
        <v>509</v>
      </c>
      <c r="F4" s="25">
        <v>42078</v>
      </c>
      <c r="I4" s="19">
        <v>226.4</v>
      </c>
    </row>
    <row r="5" spans="1:9" x14ac:dyDescent="0.25">
      <c r="D5" t="s">
        <v>510</v>
      </c>
      <c r="F5" s="25">
        <v>42085</v>
      </c>
      <c r="I5" s="19">
        <v>268.10000000000002</v>
      </c>
    </row>
    <row r="6" spans="1:9" x14ac:dyDescent="0.25">
      <c r="D6" t="s">
        <v>511</v>
      </c>
      <c r="F6" s="25">
        <v>42092</v>
      </c>
      <c r="I6" s="19">
        <v>127.4</v>
      </c>
    </row>
    <row r="7" spans="1:9" x14ac:dyDescent="0.25">
      <c r="D7" t="s">
        <v>512</v>
      </c>
      <c r="F7" s="25">
        <v>42099</v>
      </c>
      <c r="I7" s="19">
        <v>345.3</v>
      </c>
    </row>
    <row r="8" spans="1:9" x14ac:dyDescent="0.25">
      <c r="D8" t="s">
        <v>513</v>
      </c>
      <c r="F8" s="25">
        <v>42106</v>
      </c>
      <c r="I8" s="19">
        <v>104.9</v>
      </c>
    </row>
    <row r="9" spans="1:9" x14ac:dyDescent="0.25">
      <c r="D9" t="s">
        <v>514</v>
      </c>
      <c r="F9" s="25">
        <v>42113</v>
      </c>
      <c r="I9" s="19">
        <v>334.14</v>
      </c>
    </row>
    <row r="10" spans="1:9" x14ac:dyDescent="0.25">
      <c r="D10" t="s">
        <v>515</v>
      </c>
      <c r="F10" s="25">
        <v>42141</v>
      </c>
      <c r="I10" s="19">
        <v>226</v>
      </c>
    </row>
    <row r="11" spans="1:9" x14ac:dyDescent="0.25">
      <c r="D11" t="s">
        <v>516</v>
      </c>
      <c r="F11" s="25">
        <v>42323</v>
      </c>
      <c r="I11" s="19">
        <v>211.7</v>
      </c>
    </row>
    <row r="12" spans="1:9" x14ac:dyDescent="0.25">
      <c r="D12" t="s">
        <v>517</v>
      </c>
      <c r="F12" s="25">
        <v>42330</v>
      </c>
      <c r="I12" s="19">
        <v>209.1</v>
      </c>
    </row>
    <row r="13" spans="1:9" x14ac:dyDescent="0.25">
      <c r="D13" t="s">
        <v>518</v>
      </c>
      <c r="F13" s="25">
        <v>42337</v>
      </c>
      <c r="I13" s="19">
        <v>209.1</v>
      </c>
    </row>
    <row r="14" spans="1:9" x14ac:dyDescent="0.25">
      <c r="D14" t="s">
        <v>519</v>
      </c>
      <c r="F14" s="25">
        <v>42344</v>
      </c>
      <c r="I14" s="26">
        <v>210.5</v>
      </c>
    </row>
    <row r="15" spans="1:9" x14ac:dyDescent="0.25">
      <c r="D15" t="s">
        <v>520</v>
      </c>
      <c r="F15" s="25">
        <v>42351</v>
      </c>
      <c r="I15" s="19">
        <v>240.1</v>
      </c>
    </row>
    <row r="16" spans="1:9" x14ac:dyDescent="0.25">
      <c r="D16" t="s">
        <v>521</v>
      </c>
      <c r="F16" s="25">
        <v>42358</v>
      </c>
      <c r="I16" s="19">
        <v>229</v>
      </c>
    </row>
    <row r="17" spans="2:9" x14ac:dyDescent="0.25">
      <c r="D17" t="s">
        <v>522</v>
      </c>
      <c r="F17" s="25">
        <v>42365</v>
      </c>
      <c r="I17" s="19">
        <v>164.1</v>
      </c>
    </row>
    <row r="18" spans="2:9" x14ac:dyDescent="0.25">
      <c r="I18" s="27">
        <f>SUM(I4:I17)</f>
        <v>3105.84</v>
      </c>
    </row>
    <row r="19" spans="2:9" x14ac:dyDescent="0.25">
      <c r="I19" s="19"/>
    </row>
    <row r="20" spans="2:9" x14ac:dyDescent="0.25">
      <c r="B20">
        <v>2016</v>
      </c>
      <c r="D20" t="s">
        <v>281</v>
      </c>
      <c r="F20" s="25"/>
      <c r="I20" s="19">
        <v>496.4</v>
      </c>
    </row>
    <row r="21" spans="2:9" x14ac:dyDescent="0.25">
      <c r="D21" t="s">
        <v>282</v>
      </c>
      <c r="I21" s="19">
        <v>200.8</v>
      </c>
    </row>
    <row r="22" spans="2:9" x14ac:dyDescent="0.25">
      <c r="D22" t="s">
        <v>283</v>
      </c>
      <c r="I22" s="19">
        <v>231</v>
      </c>
    </row>
    <row r="23" spans="2:9" x14ac:dyDescent="0.25">
      <c r="D23" t="s">
        <v>284</v>
      </c>
      <c r="I23" s="19">
        <v>219</v>
      </c>
    </row>
    <row r="24" spans="2:9" x14ac:dyDescent="0.25">
      <c r="D24" t="s">
        <v>285</v>
      </c>
      <c r="I24" s="19">
        <v>293.3</v>
      </c>
    </row>
    <row r="25" spans="2:9" x14ac:dyDescent="0.25">
      <c r="I25" s="28">
        <f>SUM(I20:I24)</f>
        <v>1440.5</v>
      </c>
    </row>
    <row r="27" spans="2:9" x14ac:dyDescent="0.25">
      <c r="C27" t="s">
        <v>523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F39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4" sqref="E4"/>
    </sheetView>
  </sheetViews>
  <sheetFormatPr defaultRowHeight="15" x14ac:dyDescent="0.25"/>
  <cols>
    <col min="1" max="4" width="3" style="12" customWidth="1"/>
    <col min="5" max="5" width="30.85546875" style="12" customWidth="1"/>
    <col min="6" max="6" width="7.85546875" style="13" bestFit="1" customWidth="1"/>
    <col min="7" max="7" width="2.28515625" style="13" customWidth="1"/>
    <col min="8" max="8" width="7.85546875" style="13" bestFit="1" customWidth="1"/>
    <col min="9" max="9" width="2.28515625" style="13" customWidth="1"/>
    <col min="10" max="10" width="7.85546875" style="13" bestFit="1" customWidth="1"/>
    <col min="11" max="11" width="2.28515625" style="13" customWidth="1"/>
    <col min="12" max="12" width="7.85546875" style="13" bestFit="1" customWidth="1"/>
    <col min="13" max="13" width="2.28515625" style="13" customWidth="1"/>
    <col min="14" max="14" width="7.85546875" style="13" bestFit="1" customWidth="1"/>
    <col min="15" max="15" width="2.28515625" style="13" customWidth="1"/>
    <col min="16" max="16" width="7.85546875" style="13" bestFit="1" customWidth="1"/>
    <col min="17" max="17" width="2.28515625" style="13" customWidth="1"/>
    <col min="18" max="18" width="7.85546875" style="13" bestFit="1" customWidth="1"/>
    <col min="19" max="19" width="2.28515625" style="13" customWidth="1"/>
    <col min="20" max="20" width="7.85546875" style="13" bestFit="1" customWidth="1"/>
    <col min="21" max="21" width="2.28515625" style="13" customWidth="1"/>
    <col min="22" max="22" width="7.85546875" style="13" bestFit="1" customWidth="1"/>
    <col min="23" max="23" width="2.28515625" style="13" customWidth="1"/>
    <col min="24" max="24" width="7.85546875" style="13" bestFit="1" customWidth="1"/>
    <col min="25" max="25" width="2.28515625" style="13" customWidth="1"/>
    <col min="26" max="26" width="7.85546875" style="13" bestFit="1" customWidth="1"/>
    <col min="27" max="27" width="2.28515625" style="13" customWidth="1"/>
    <col min="28" max="28" width="7.85546875" style="13" bestFit="1" customWidth="1"/>
    <col min="29" max="29" width="2.28515625" style="13" customWidth="1"/>
    <col min="30" max="30" width="7.85546875" style="13" bestFit="1" customWidth="1"/>
    <col min="31" max="31" width="2.28515625" style="13" customWidth="1"/>
    <col min="32" max="32" width="8.7109375" style="13" bestFit="1" customWidth="1"/>
  </cols>
  <sheetData>
    <row r="1" spans="1:32" s="11" customFormat="1" ht="15.75" thickBot="1" x14ac:dyDescent="0.3">
      <c r="A1" s="9"/>
      <c r="B1" s="9"/>
      <c r="C1" s="9"/>
      <c r="D1" s="9"/>
      <c r="E1" s="9"/>
      <c r="F1" s="10" t="s">
        <v>466</v>
      </c>
      <c r="G1" s="15"/>
      <c r="H1" s="10" t="s">
        <v>467</v>
      </c>
      <c r="I1" s="15"/>
      <c r="J1" s="10" t="s">
        <v>468</v>
      </c>
      <c r="K1" s="15"/>
      <c r="L1" s="10" t="s">
        <v>469</v>
      </c>
      <c r="M1" s="15"/>
      <c r="N1" s="10" t="s">
        <v>470</v>
      </c>
      <c r="O1" s="15"/>
      <c r="P1" s="10" t="s">
        <v>471</v>
      </c>
      <c r="Q1" s="15"/>
      <c r="R1" s="10" t="s">
        <v>472</v>
      </c>
      <c r="S1" s="15"/>
      <c r="T1" s="10" t="s">
        <v>451</v>
      </c>
      <c r="U1" s="15"/>
      <c r="V1" s="10" t="s">
        <v>452</v>
      </c>
      <c r="W1" s="15"/>
      <c r="X1" s="10" t="s">
        <v>453</v>
      </c>
      <c r="Y1" s="15"/>
      <c r="Z1" s="10" t="s">
        <v>454</v>
      </c>
      <c r="AA1" s="15"/>
      <c r="AB1" s="10" t="s">
        <v>455</v>
      </c>
      <c r="AC1" s="15"/>
      <c r="AD1" s="10" t="s">
        <v>456</v>
      </c>
      <c r="AE1" s="15"/>
      <c r="AF1" s="10" t="s">
        <v>52</v>
      </c>
    </row>
    <row r="2" spans="1:32" ht="15.75" thickTop="1" x14ac:dyDescent="0.25">
      <c r="A2" s="1"/>
      <c r="B2" s="1" t="s">
        <v>85</v>
      </c>
      <c r="C2" s="1"/>
      <c r="D2" s="1"/>
      <c r="E2" s="1"/>
      <c r="F2" s="2"/>
      <c r="G2" s="14"/>
      <c r="H2" s="2"/>
      <c r="I2" s="14"/>
      <c r="J2" s="2"/>
      <c r="K2" s="14"/>
      <c r="L2" s="2"/>
      <c r="M2" s="14"/>
      <c r="N2" s="2"/>
      <c r="O2" s="14"/>
      <c r="P2" s="2"/>
      <c r="Q2" s="14"/>
      <c r="R2" s="2"/>
      <c r="S2" s="14"/>
      <c r="T2" s="2"/>
      <c r="U2" s="14"/>
      <c r="V2" s="2"/>
      <c r="W2" s="14"/>
      <c r="X2" s="2"/>
      <c r="Y2" s="14"/>
      <c r="Z2" s="2"/>
      <c r="AA2" s="14"/>
      <c r="AB2" s="2"/>
      <c r="AC2" s="14"/>
      <c r="AD2" s="2"/>
      <c r="AE2" s="14"/>
      <c r="AF2" s="2"/>
    </row>
    <row r="3" spans="1:32" x14ac:dyDescent="0.25">
      <c r="A3" s="1"/>
      <c r="B3" s="1"/>
      <c r="C3" s="1"/>
      <c r="D3" s="1" t="s">
        <v>86</v>
      </c>
      <c r="E3" s="1"/>
      <c r="F3" s="2"/>
      <c r="G3" s="14"/>
      <c r="H3" s="2"/>
      <c r="I3" s="14"/>
      <c r="J3" s="2"/>
      <c r="K3" s="14"/>
      <c r="L3" s="2"/>
      <c r="M3" s="14"/>
      <c r="N3" s="2"/>
      <c r="O3" s="14"/>
      <c r="P3" s="2"/>
      <c r="Q3" s="14"/>
      <c r="R3" s="2"/>
      <c r="S3" s="14"/>
      <c r="T3" s="2"/>
      <c r="U3" s="14"/>
      <c r="V3" s="2"/>
      <c r="W3" s="14"/>
      <c r="X3" s="2"/>
      <c r="Y3" s="14"/>
      <c r="Z3" s="2"/>
      <c r="AA3" s="14"/>
      <c r="AB3" s="2"/>
      <c r="AC3" s="14"/>
      <c r="AD3" s="2"/>
      <c r="AE3" s="14"/>
      <c r="AF3" s="2"/>
    </row>
    <row r="4" spans="1:32" x14ac:dyDescent="0.25">
      <c r="A4" s="1"/>
      <c r="B4" s="1"/>
      <c r="C4" s="1"/>
      <c r="D4" s="1"/>
      <c r="E4" s="1" t="s">
        <v>87</v>
      </c>
      <c r="F4" s="2">
        <v>17810.990000000002</v>
      </c>
      <c r="G4" s="14"/>
      <c r="H4" s="2">
        <v>14016.38</v>
      </c>
      <c r="I4" s="14"/>
      <c r="J4" s="2">
        <v>17070.759999999998</v>
      </c>
      <c r="K4" s="14"/>
      <c r="L4" s="2">
        <v>15978.05</v>
      </c>
      <c r="M4" s="14"/>
      <c r="N4" s="2">
        <v>19430.88</v>
      </c>
      <c r="O4" s="14"/>
      <c r="P4" s="2">
        <v>13862.54</v>
      </c>
      <c r="Q4" s="14"/>
      <c r="R4" s="2">
        <v>14127.81</v>
      </c>
      <c r="S4" s="14"/>
      <c r="T4" s="2">
        <v>14586.9</v>
      </c>
      <c r="U4" s="14"/>
      <c r="V4" s="2">
        <v>13595.87</v>
      </c>
      <c r="W4" s="14"/>
      <c r="X4" s="2">
        <v>12562.72</v>
      </c>
      <c r="Y4" s="14"/>
      <c r="Z4" s="2">
        <v>17053</v>
      </c>
      <c r="AA4" s="14"/>
      <c r="AB4" s="2">
        <v>13734.34</v>
      </c>
      <c r="AC4" s="14"/>
      <c r="AD4" s="2">
        <v>19544.7</v>
      </c>
      <c r="AE4" s="14"/>
      <c r="AF4" s="2">
        <f t="shared" ref="AF4:AF10" si="0">ROUND(SUM(F4:AD4),5)</f>
        <v>203374.94</v>
      </c>
    </row>
    <row r="5" spans="1:32" x14ac:dyDescent="0.25">
      <c r="A5" s="1"/>
      <c r="B5" s="1"/>
      <c r="C5" s="1"/>
      <c r="D5" s="1"/>
      <c r="E5" s="1" t="s">
        <v>457</v>
      </c>
      <c r="F5" s="2">
        <v>4560</v>
      </c>
      <c r="G5" s="14"/>
      <c r="H5" s="2">
        <v>0</v>
      </c>
      <c r="I5" s="14"/>
      <c r="J5" s="2">
        <v>0</v>
      </c>
      <c r="K5" s="14"/>
      <c r="L5" s="2">
        <v>11</v>
      </c>
      <c r="M5" s="14"/>
      <c r="N5" s="2">
        <v>5</v>
      </c>
      <c r="O5" s="14"/>
      <c r="P5" s="2">
        <v>0</v>
      </c>
      <c r="Q5" s="14"/>
      <c r="R5" s="2">
        <v>19</v>
      </c>
      <c r="S5" s="14"/>
      <c r="T5" s="2">
        <v>20</v>
      </c>
      <c r="U5" s="14"/>
      <c r="V5" s="2">
        <v>0</v>
      </c>
      <c r="W5" s="14"/>
      <c r="X5" s="2">
        <v>20</v>
      </c>
      <c r="Y5" s="14"/>
      <c r="Z5" s="2">
        <v>0</v>
      </c>
      <c r="AA5" s="14"/>
      <c r="AB5" s="2">
        <v>200</v>
      </c>
      <c r="AC5" s="14"/>
      <c r="AD5" s="2">
        <v>0</v>
      </c>
      <c r="AE5" s="14"/>
      <c r="AF5" s="2">
        <f t="shared" si="0"/>
        <v>4835</v>
      </c>
    </row>
    <row r="6" spans="1:32" x14ac:dyDescent="0.25">
      <c r="A6" s="1"/>
      <c r="B6" s="1"/>
      <c r="C6" s="1"/>
      <c r="D6" s="1"/>
      <c r="E6" s="1" t="s">
        <v>123</v>
      </c>
      <c r="F6" s="2">
        <v>0.04</v>
      </c>
      <c r="G6" s="14"/>
      <c r="H6" s="2">
        <v>0</v>
      </c>
      <c r="I6" s="14"/>
      <c r="J6" s="2">
        <v>5.6</v>
      </c>
      <c r="K6" s="14"/>
      <c r="L6" s="2">
        <v>0.01</v>
      </c>
      <c r="M6" s="14"/>
      <c r="N6" s="2">
        <v>0.02</v>
      </c>
      <c r="O6" s="14"/>
      <c r="P6" s="2">
        <v>144.69</v>
      </c>
      <c r="Q6" s="14"/>
      <c r="R6" s="2">
        <v>28.04</v>
      </c>
      <c r="S6" s="14"/>
      <c r="T6" s="2">
        <v>70.62</v>
      </c>
      <c r="U6" s="14"/>
      <c r="V6" s="2">
        <v>172.92</v>
      </c>
      <c r="W6" s="14"/>
      <c r="X6" s="2">
        <v>7.0000000000000007E-2</v>
      </c>
      <c r="Y6" s="14"/>
      <c r="Z6" s="2">
        <v>87.15</v>
      </c>
      <c r="AA6" s="14"/>
      <c r="AB6" s="2">
        <v>1378</v>
      </c>
      <c r="AC6" s="14"/>
      <c r="AD6" s="2">
        <v>70.78</v>
      </c>
      <c r="AE6" s="14"/>
      <c r="AF6" s="2">
        <f t="shared" si="0"/>
        <v>1957.94</v>
      </c>
    </row>
    <row r="7" spans="1:32" x14ac:dyDescent="0.25">
      <c r="A7" s="1"/>
      <c r="B7" s="1"/>
      <c r="C7" s="1"/>
      <c r="D7" s="1"/>
      <c r="E7" s="1" t="s">
        <v>458</v>
      </c>
      <c r="F7" s="2">
        <v>208</v>
      </c>
      <c r="G7" s="14"/>
      <c r="H7" s="2">
        <v>190</v>
      </c>
      <c r="I7" s="14"/>
      <c r="J7" s="2">
        <v>941</v>
      </c>
      <c r="K7" s="14"/>
      <c r="L7" s="2">
        <v>283</v>
      </c>
      <c r="M7" s="14"/>
      <c r="N7" s="2">
        <v>340.95</v>
      </c>
      <c r="O7" s="14"/>
      <c r="P7" s="2">
        <v>-89.31</v>
      </c>
      <c r="Q7" s="14"/>
      <c r="R7" s="2">
        <v>1061</v>
      </c>
      <c r="S7" s="14"/>
      <c r="T7" s="2">
        <v>316</v>
      </c>
      <c r="U7" s="14"/>
      <c r="V7" s="2">
        <v>192</v>
      </c>
      <c r="W7" s="14"/>
      <c r="X7" s="2">
        <v>300</v>
      </c>
      <c r="Y7" s="14"/>
      <c r="Z7" s="2">
        <v>583.4</v>
      </c>
      <c r="AA7" s="14"/>
      <c r="AB7" s="2">
        <v>40</v>
      </c>
      <c r="AC7" s="14"/>
      <c r="AD7" s="2">
        <v>0</v>
      </c>
      <c r="AE7" s="14"/>
      <c r="AF7" s="2">
        <f t="shared" si="0"/>
        <v>4366.04</v>
      </c>
    </row>
    <row r="8" spans="1:32" ht="15.75" thickBot="1" x14ac:dyDescent="0.3">
      <c r="A8" s="1"/>
      <c r="B8" s="1"/>
      <c r="C8" s="1"/>
      <c r="D8" s="1"/>
      <c r="E8" s="1" t="s">
        <v>127</v>
      </c>
      <c r="F8" s="4">
        <v>328.5</v>
      </c>
      <c r="G8" s="14"/>
      <c r="H8" s="4">
        <v>697</v>
      </c>
      <c r="I8" s="14"/>
      <c r="J8" s="4">
        <v>452.62</v>
      </c>
      <c r="K8" s="14"/>
      <c r="L8" s="4">
        <v>517</v>
      </c>
      <c r="M8" s="14"/>
      <c r="N8" s="4">
        <v>506.26</v>
      </c>
      <c r="O8" s="14"/>
      <c r="P8" s="4">
        <v>377.08</v>
      </c>
      <c r="Q8" s="14"/>
      <c r="R8" s="4">
        <v>407.7</v>
      </c>
      <c r="S8" s="14"/>
      <c r="T8" s="4">
        <v>493</v>
      </c>
      <c r="U8" s="14"/>
      <c r="V8" s="4">
        <v>437</v>
      </c>
      <c r="W8" s="14"/>
      <c r="X8" s="4">
        <v>458</v>
      </c>
      <c r="Y8" s="14"/>
      <c r="Z8" s="4">
        <v>319</v>
      </c>
      <c r="AA8" s="14"/>
      <c r="AB8" s="4">
        <v>384.66</v>
      </c>
      <c r="AC8" s="14"/>
      <c r="AD8" s="4">
        <v>369</v>
      </c>
      <c r="AE8" s="14"/>
      <c r="AF8" s="4">
        <f t="shared" si="0"/>
        <v>5746.82</v>
      </c>
    </row>
    <row r="9" spans="1:32" ht="15.75" thickBot="1" x14ac:dyDescent="0.3">
      <c r="A9" s="1"/>
      <c r="B9" s="1"/>
      <c r="C9" s="1"/>
      <c r="D9" s="1" t="s">
        <v>91</v>
      </c>
      <c r="E9" s="1"/>
      <c r="F9" s="5">
        <f>ROUND(SUM(F3:F8),5)</f>
        <v>22907.53</v>
      </c>
      <c r="G9" s="14"/>
      <c r="H9" s="5">
        <f>ROUND(SUM(H3:H8),5)</f>
        <v>14903.38</v>
      </c>
      <c r="I9" s="14"/>
      <c r="J9" s="5">
        <f>ROUND(SUM(J3:J8),5)</f>
        <v>18469.98</v>
      </c>
      <c r="K9" s="14"/>
      <c r="L9" s="5">
        <f>ROUND(SUM(L3:L8),5)</f>
        <v>16789.060000000001</v>
      </c>
      <c r="M9" s="14"/>
      <c r="N9" s="5">
        <f>ROUND(SUM(N3:N8),5)</f>
        <v>20283.11</v>
      </c>
      <c r="O9" s="14"/>
      <c r="P9" s="5">
        <f>ROUND(SUM(P3:P8),5)</f>
        <v>14295</v>
      </c>
      <c r="Q9" s="14"/>
      <c r="R9" s="5">
        <f>ROUND(SUM(R3:R8),5)</f>
        <v>15643.55</v>
      </c>
      <c r="S9" s="14"/>
      <c r="T9" s="5">
        <f>ROUND(SUM(T3:T8),5)</f>
        <v>15486.52</v>
      </c>
      <c r="U9" s="14"/>
      <c r="V9" s="5">
        <f>ROUND(SUM(V3:V8),5)</f>
        <v>14397.79</v>
      </c>
      <c r="W9" s="14"/>
      <c r="X9" s="5">
        <f>ROUND(SUM(X3:X8),5)</f>
        <v>13340.79</v>
      </c>
      <c r="Y9" s="14"/>
      <c r="Z9" s="5">
        <f>ROUND(SUM(Z3:Z8),5)</f>
        <v>18042.55</v>
      </c>
      <c r="AA9" s="14"/>
      <c r="AB9" s="5">
        <f>ROUND(SUM(AB3:AB8),5)</f>
        <v>15737</v>
      </c>
      <c r="AC9" s="14"/>
      <c r="AD9" s="5">
        <f>ROUND(SUM(AD3:AD8),5)</f>
        <v>19984.48</v>
      </c>
      <c r="AE9" s="14"/>
      <c r="AF9" s="5">
        <f t="shared" si="0"/>
        <v>220280.74</v>
      </c>
    </row>
    <row r="10" spans="1:32" ht="30" customHeight="1" x14ac:dyDescent="0.25">
      <c r="A10" s="1"/>
      <c r="B10" s="1"/>
      <c r="C10" s="1" t="s">
        <v>92</v>
      </c>
      <c r="D10" s="1"/>
      <c r="E10" s="1"/>
      <c r="F10" s="2">
        <f>F9</f>
        <v>22907.53</v>
      </c>
      <c r="G10" s="14"/>
      <c r="H10" s="2">
        <f>H9</f>
        <v>14903.38</v>
      </c>
      <c r="I10" s="14"/>
      <c r="J10" s="2">
        <f>J9</f>
        <v>18469.98</v>
      </c>
      <c r="K10" s="14"/>
      <c r="L10" s="2">
        <f>L9</f>
        <v>16789.060000000001</v>
      </c>
      <c r="M10" s="14"/>
      <c r="N10" s="2">
        <f>N9</f>
        <v>20283.11</v>
      </c>
      <c r="O10" s="14"/>
      <c r="P10" s="2">
        <f>P9</f>
        <v>14295</v>
      </c>
      <c r="Q10" s="14"/>
      <c r="R10" s="2">
        <f>R9</f>
        <v>15643.55</v>
      </c>
      <c r="S10" s="14"/>
      <c r="T10" s="2">
        <f>T9</f>
        <v>15486.52</v>
      </c>
      <c r="U10" s="14"/>
      <c r="V10" s="2">
        <f>V9</f>
        <v>14397.79</v>
      </c>
      <c r="W10" s="14"/>
      <c r="X10" s="2">
        <f>X9</f>
        <v>13340.79</v>
      </c>
      <c r="Y10" s="14"/>
      <c r="Z10" s="2">
        <f>Z9</f>
        <v>18042.55</v>
      </c>
      <c r="AA10" s="14"/>
      <c r="AB10" s="2">
        <f>AB9</f>
        <v>15737</v>
      </c>
      <c r="AC10" s="14"/>
      <c r="AD10" s="2">
        <f>AD9</f>
        <v>19984.48</v>
      </c>
      <c r="AE10" s="14"/>
      <c r="AF10" s="2">
        <f t="shared" si="0"/>
        <v>220280.74</v>
      </c>
    </row>
    <row r="11" spans="1:32" ht="30" customHeight="1" x14ac:dyDescent="0.25">
      <c r="A11" s="1"/>
      <c r="B11" s="1"/>
      <c r="C11" s="1"/>
      <c r="D11" s="1" t="s">
        <v>129</v>
      </c>
      <c r="E11" s="1"/>
      <c r="F11" s="2"/>
      <c r="G11" s="14"/>
      <c r="H11" s="2"/>
      <c r="I11" s="14"/>
      <c r="J11" s="2"/>
      <c r="K11" s="14"/>
      <c r="L11" s="2"/>
      <c r="M11" s="14"/>
      <c r="N11" s="2"/>
      <c r="O11" s="14"/>
      <c r="P11" s="2"/>
      <c r="Q11" s="14"/>
      <c r="R11" s="2"/>
      <c r="S11" s="14"/>
      <c r="T11" s="2"/>
      <c r="U11" s="14"/>
      <c r="V11" s="2"/>
      <c r="W11" s="14"/>
      <c r="X11" s="2"/>
      <c r="Y11" s="14"/>
      <c r="Z11" s="2"/>
      <c r="AA11" s="14"/>
      <c r="AB11" s="2"/>
      <c r="AC11" s="14"/>
      <c r="AD11" s="2"/>
      <c r="AE11" s="14"/>
      <c r="AF11" s="2"/>
    </row>
    <row r="12" spans="1:32" x14ac:dyDescent="0.25">
      <c r="A12" s="1"/>
      <c r="B12" s="1"/>
      <c r="C12" s="1"/>
      <c r="D12" s="1"/>
      <c r="E12" s="1" t="s">
        <v>473</v>
      </c>
      <c r="F12" s="2">
        <v>0</v>
      </c>
      <c r="G12" s="14"/>
      <c r="H12" s="2">
        <v>0</v>
      </c>
      <c r="I12" s="14"/>
      <c r="J12" s="2">
        <v>0</v>
      </c>
      <c r="K12" s="14"/>
      <c r="L12" s="2">
        <v>3.14</v>
      </c>
      <c r="M12" s="14"/>
      <c r="N12" s="2">
        <v>0</v>
      </c>
      <c r="O12" s="14"/>
      <c r="P12" s="2">
        <v>0</v>
      </c>
      <c r="Q12" s="14"/>
      <c r="R12" s="2">
        <v>0</v>
      </c>
      <c r="S12" s="14"/>
      <c r="T12" s="2">
        <v>0</v>
      </c>
      <c r="U12" s="14"/>
      <c r="V12" s="2">
        <v>0</v>
      </c>
      <c r="W12" s="14"/>
      <c r="X12" s="2">
        <v>0</v>
      </c>
      <c r="Y12" s="14"/>
      <c r="Z12" s="2">
        <v>0</v>
      </c>
      <c r="AA12" s="14"/>
      <c r="AB12" s="2">
        <v>0</v>
      </c>
      <c r="AC12" s="14"/>
      <c r="AD12" s="2">
        <v>0</v>
      </c>
      <c r="AE12" s="14"/>
      <c r="AF12" s="2">
        <f t="shared" ref="AF12:AF24" si="1">ROUND(SUM(F12:AD12),5)</f>
        <v>3.14</v>
      </c>
    </row>
    <row r="13" spans="1:32" x14ac:dyDescent="0.25">
      <c r="A13" s="1"/>
      <c r="B13" s="1"/>
      <c r="C13" s="1"/>
      <c r="D13" s="1"/>
      <c r="E13" s="1" t="s">
        <v>130</v>
      </c>
      <c r="F13" s="2">
        <v>2329.2399999999998</v>
      </c>
      <c r="G13" s="14"/>
      <c r="H13" s="2">
        <v>1836.68</v>
      </c>
      <c r="I13" s="14"/>
      <c r="J13" s="2">
        <v>1942.99</v>
      </c>
      <c r="K13" s="14"/>
      <c r="L13" s="2">
        <v>2273.9299999999998</v>
      </c>
      <c r="M13" s="14"/>
      <c r="N13" s="2">
        <v>2117.79</v>
      </c>
      <c r="O13" s="14"/>
      <c r="P13" s="2">
        <v>3838.99</v>
      </c>
      <c r="Q13" s="14"/>
      <c r="R13" s="2">
        <v>2033.79</v>
      </c>
      <c r="S13" s="14"/>
      <c r="T13" s="2">
        <v>2676.48</v>
      </c>
      <c r="U13" s="14"/>
      <c r="V13" s="2">
        <v>2921.86</v>
      </c>
      <c r="W13" s="14"/>
      <c r="X13" s="2">
        <v>1718.52</v>
      </c>
      <c r="Y13" s="14"/>
      <c r="Z13" s="2">
        <v>1807.69</v>
      </c>
      <c r="AA13" s="14"/>
      <c r="AB13" s="2">
        <v>2040.32</v>
      </c>
      <c r="AC13" s="14"/>
      <c r="AD13" s="2">
        <v>2129.23</v>
      </c>
      <c r="AE13" s="14"/>
      <c r="AF13" s="2">
        <f t="shared" si="1"/>
        <v>29667.51</v>
      </c>
    </row>
    <row r="14" spans="1:32" x14ac:dyDescent="0.25">
      <c r="A14" s="1"/>
      <c r="B14" s="1"/>
      <c r="C14" s="1"/>
      <c r="D14" s="1"/>
      <c r="E14" s="1" t="s">
        <v>156</v>
      </c>
      <c r="F14" s="2">
        <v>891.42</v>
      </c>
      <c r="G14" s="14"/>
      <c r="H14" s="2">
        <v>0</v>
      </c>
      <c r="I14" s="14"/>
      <c r="J14" s="2">
        <v>100</v>
      </c>
      <c r="K14" s="14"/>
      <c r="L14" s="2">
        <v>1735</v>
      </c>
      <c r="M14" s="14"/>
      <c r="N14" s="2">
        <v>350.1</v>
      </c>
      <c r="O14" s="14"/>
      <c r="P14" s="2">
        <v>0</v>
      </c>
      <c r="Q14" s="14"/>
      <c r="R14" s="2">
        <v>66.150000000000006</v>
      </c>
      <c r="S14" s="14"/>
      <c r="T14" s="2">
        <v>411.65</v>
      </c>
      <c r="U14" s="14"/>
      <c r="V14" s="2">
        <v>0</v>
      </c>
      <c r="W14" s="14"/>
      <c r="X14" s="2">
        <v>592.77</v>
      </c>
      <c r="Y14" s="14"/>
      <c r="Z14" s="2">
        <v>658.67</v>
      </c>
      <c r="AA14" s="14"/>
      <c r="AB14" s="2">
        <v>225</v>
      </c>
      <c r="AC14" s="14"/>
      <c r="AD14" s="2">
        <v>588.71</v>
      </c>
      <c r="AE14" s="14"/>
      <c r="AF14" s="2">
        <f t="shared" si="1"/>
        <v>5619.47</v>
      </c>
    </row>
    <row r="15" spans="1:32" x14ac:dyDescent="0.25">
      <c r="A15" s="1"/>
      <c r="B15" s="1"/>
      <c r="C15" s="1"/>
      <c r="D15" s="1"/>
      <c r="E15" s="1" t="s">
        <v>459</v>
      </c>
      <c r="F15" s="2">
        <v>0</v>
      </c>
      <c r="G15" s="14"/>
      <c r="H15" s="2">
        <v>0</v>
      </c>
      <c r="I15" s="14"/>
      <c r="J15" s="2">
        <v>49</v>
      </c>
      <c r="K15" s="14"/>
      <c r="L15" s="2">
        <v>0</v>
      </c>
      <c r="M15" s="14"/>
      <c r="N15" s="2">
        <v>0</v>
      </c>
      <c r="O15" s="14"/>
      <c r="P15" s="2">
        <v>0</v>
      </c>
      <c r="Q15" s="14"/>
      <c r="R15" s="2">
        <v>0</v>
      </c>
      <c r="S15" s="14"/>
      <c r="T15" s="2">
        <v>0</v>
      </c>
      <c r="U15" s="14"/>
      <c r="V15" s="2">
        <v>0</v>
      </c>
      <c r="W15" s="14"/>
      <c r="X15" s="2">
        <v>0</v>
      </c>
      <c r="Y15" s="14"/>
      <c r="Z15" s="2">
        <v>0</v>
      </c>
      <c r="AA15" s="14"/>
      <c r="AB15" s="2">
        <v>409.66</v>
      </c>
      <c r="AC15" s="14"/>
      <c r="AD15" s="2">
        <v>0</v>
      </c>
      <c r="AE15" s="14"/>
      <c r="AF15" s="2">
        <f t="shared" si="1"/>
        <v>458.66</v>
      </c>
    </row>
    <row r="16" spans="1:32" x14ac:dyDescent="0.25">
      <c r="A16" s="1"/>
      <c r="B16" s="1"/>
      <c r="C16" s="1"/>
      <c r="D16" s="1"/>
      <c r="E16" s="1" t="s">
        <v>162</v>
      </c>
      <c r="F16" s="2">
        <v>8354.44</v>
      </c>
      <c r="G16" s="14"/>
      <c r="H16" s="2">
        <v>8426.0400000000009</v>
      </c>
      <c r="I16" s="14"/>
      <c r="J16" s="2">
        <v>8354.44</v>
      </c>
      <c r="K16" s="14"/>
      <c r="L16" s="2">
        <v>8426.02</v>
      </c>
      <c r="M16" s="14"/>
      <c r="N16" s="2">
        <v>8354.44</v>
      </c>
      <c r="O16" s="14"/>
      <c r="P16" s="2">
        <v>8354.43</v>
      </c>
      <c r="Q16" s="14"/>
      <c r="R16" s="2">
        <v>8354.44</v>
      </c>
      <c r="S16" s="14"/>
      <c r="T16" s="2">
        <v>8354.44</v>
      </c>
      <c r="U16" s="14"/>
      <c r="V16" s="2">
        <v>8713.01</v>
      </c>
      <c r="W16" s="14"/>
      <c r="X16" s="2">
        <v>8396.26</v>
      </c>
      <c r="Y16" s="14"/>
      <c r="Z16" s="2">
        <v>8396.26</v>
      </c>
      <c r="AA16" s="14"/>
      <c r="AB16" s="2">
        <v>8427.51</v>
      </c>
      <c r="AC16" s="14"/>
      <c r="AD16" s="2">
        <v>8385.69</v>
      </c>
      <c r="AE16" s="14"/>
      <c r="AF16" s="2">
        <f t="shared" si="1"/>
        <v>109297.42</v>
      </c>
    </row>
    <row r="17" spans="1:32" x14ac:dyDescent="0.25">
      <c r="A17" s="1"/>
      <c r="B17" s="1"/>
      <c r="C17" s="1"/>
      <c r="D17" s="1"/>
      <c r="E17" s="1" t="s">
        <v>178</v>
      </c>
      <c r="F17" s="2">
        <v>8861.75</v>
      </c>
      <c r="G17" s="14"/>
      <c r="H17" s="2">
        <v>2149.73</v>
      </c>
      <c r="I17" s="14"/>
      <c r="J17" s="2">
        <v>4235.4799999999996</v>
      </c>
      <c r="K17" s="14"/>
      <c r="L17" s="2">
        <v>1697.39</v>
      </c>
      <c r="M17" s="14"/>
      <c r="N17" s="2">
        <v>2894.04</v>
      </c>
      <c r="O17" s="14"/>
      <c r="P17" s="2">
        <v>1172.57</v>
      </c>
      <c r="Q17" s="14"/>
      <c r="R17" s="2">
        <v>2015.82</v>
      </c>
      <c r="S17" s="14"/>
      <c r="T17" s="2">
        <v>1780.9</v>
      </c>
      <c r="U17" s="14"/>
      <c r="V17" s="2">
        <v>2116.27</v>
      </c>
      <c r="W17" s="14"/>
      <c r="X17" s="2">
        <v>1058.45</v>
      </c>
      <c r="Y17" s="14"/>
      <c r="Z17" s="2">
        <v>2293.4</v>
      </c>
      <c r="AA17" s="14"/>
      <c r="AB17" s="2">
        <v>1856.96</v>
      </c>
      <c r="AC17" s="14"/>
      <c r="AD17" s="2">
        <v>2255.9899999999998</v>
      </c>
      <c r="AE17" s="14"/>
      <c r="AF17" s="2">
        <f t="shared" si="1"/>
        <v>34388.75</v>
      </c>
    </row>
    <row r="18" spans="1:32" x14ac:dyDescent="0.25">
      <c r="A18" s="1"/>
      <c r="B18" s="1"/>
      <c r="C18" s="1"/>
      <c r="D18" s="1"/>
      <c r="E18" s="1" t="s">
        <v>188</v>
      </c>
      <c r="F18" s="2">
        <v>1725</v>
      </c>
      <c r="G18" s="14"/>
      <c r="H18" s="2">
        <v>1750</v>
      </c>
      <c r="I18" s="14"/>
      <c r="J18" s="2">
        <v>2000</v>
      </c>
      <c r="K18" s="14"/>
      <c r="L18" s="2">
        <v>1850</v>
      </c>
      <c r="M18" s="14"/>
      <c r="N18" s="2">
        <v>2025</v>
      </c>
      <c r="O18" s="14"/>
      <c r="P18" s="2">
        <v>1650</v>
      </c>
      <c r="Q18" s="14"/>
      <c r="R18" s="2">
        <v>1725</v>
      </c>
      <c r="S18" s="14"/>
      <c r="T18" s="2">
        <v>2150</v>
      </c>
      <c r="U18" s="14"/>
      <c r="V18" s="2">
        <v>1875</v>
      </c>
      <c r="W18" s="14"/>
      <c r="X18" s="2">
        <v>1700</v>
      </c>
      <c r="Y18" s="14"/>
      <c r="Z18" s="2">
        <v>2175</v>
      </c>
      <c r="AA18" s="14"/>
      <c r="AB18" s="2">
        <v>1650</v>
      </c>
      <c r="AC18" s="14"/>
      <c r="AD18" s="2">
        <v>2300</v>
      </c>
      <c r="AE18" s="14"/>
      <c r="AF18" s="2">
        <f t="shared" si="1"/>
        <v>24575</v>
      </c>
    </row>
    <row r="19" spans="1:32" x14ac:dyDescent="0.25">
      <c r="A19" s="1"/>
      <c r="B19" s="1"/>
      <c r="C19" s="1"/>
      <c r="D19" s="1"/>
      <c r="E19" s="1" t="s">
        <v>192</v>
      </c>
      <c r="F19" s="2">
        <v>430.33</v>
      </c>
      <c r="G19" s="14"/>
      <c r="H19" s="2">
        <v>554.39</v>
      </c>
      <c r="I19" s="14"/>
      <c r="J19" s="2">
        <v>1611.71</v>
      </c>
      <c r="K19" s="14"/>
      <c r="L19" s="2">
        <v>60.9</v>
      </c>
      <c r="M19" s="14"/>
      <c r="N19" s="2">
        <v>62.83</v>
      </c>
      <c r="O19" s="14"/>
      <c r="P19" s="2">
        <v>161.63999999999999</v>
      </c>
      <c r="Q19" s="14"/>
      <c r="R19" s="2">
        <v>153.96</v>
      </c>
      <c r="S19" s="14"/>
      <c r="T19" s="2">
        <v>227.72</v>
      </c>
      <c r="U19" s="14"/>
      <c r="V19" s="2">
        <v>72.39</v>
      </c>
      <c r="W19" s="14"/>
      <c r="X19" s="2">
        <v>161.87</v>
      </c>
      <c r="Y19" s="14"/>
      <c r="Z19" s="2">
        <v>611.02</v>
      </c>
      <c r="AA19" s="14"/>
      <c r="AB19" s="2">
        <v>279.41000000000003</v>
      </c>
      <c r="AC19" s="14"/>
      <c r="AD19" s="2">
        <v>27.03</v>
      </c>
      <c r="AE19" s="14"/>
      <c r="AF19" s="2">
        <f t="shared" si="1"/>
        <v>4415.2</v>
      </c>
    </row>
    <row r="20" spans="1:32" x14ac:dyDescent="0.25">
      <c r="A20" s="1"/>
      <c r="B20" s="1"/>
      <c r="C20" s="1"/>
      <c r="D20" s="1"/>
      <c r="E20" s="1" t="s">
        <v>196</v>
      </c>
      <c r="F20" s="2">
        <v>553.57000000000005</v>
      </c>
      <c r="G20" s="14"/>
      <c r="H20" s="2">
        <v>150</v>
      </c>
      <c r="I20" s="14"/>
      <c r="J20" s="2">
        <v>252.88</v>
      </c>
      <c r="K20" s="14"/>
      <c r="L20" s="2">
        <v>24.95</v>
      </c>
      <c r="M20" s="14"/>
      <c r="N20" s="2">
        <v>150</v>
      </c>
      <c r="O20" s="14"/>
      <c r="P20" s="2">
        <v>150</v>
      </c>
      <c r="Q20" s="14"/>
      <c r="R20" s="2">
        <v>200</v>
      </c>
      <c r="S20" s="14"/>
      <c r="T20" s="2">
        <v>220.24</v>
      </c>
      <c r="U20" s="14"/>
      <c r="V20" s="2">
        <v>0</v>
      </c>
      <c r="W20" s="14"/>
      <c r="X20" s="2">
        <v>306.64999999999998</v>
      </c>
      <c r="Y20" s="14"/>
      <c r="Z20" s="2">
        <v>29.95</v>
      </c>
      <c r="AA20" s="14"/>
      <c r="AB20" s="2">
        <v>216.26</v>
      </c>
      <c r="AC20" s="14"/>
      <c r="AD20" s="2">
        <v>81.78</v>
      </c>
      <c r="AE20" s="14"/>
      <c r="AF20" s="2">
        <f t="shared" si="1"/>
        <v>2336.2800000000002</v>
      </c>
    </row>
    <row r="21" spans="1:32" x14ac:dyDescent="0.25">
      <c r="A21" s="1"/>
      <c r="B21" s="1"/>
      <c r="C21" s="1"/>
      <c r="D21" s="1"/>
      <c r="E21" s="1" t="s">
        <v>200</v>
      </c>
      <c r="F21" s="2">
        <v>1255.53</v>
      </c>
      <c r="G21" s="14"/>
      <c r="H21" s="2">
        <v>925.31</v>
      </c>
      <c r="I21" s="14"/>
      <c r="J21" s="2">
        <v>994.3</v>
      </c>
      <c r="K21" s="14"/>
      <c r="L21" s="2">
        <v>1338.34</v>
      </c>
      <c r="M21" s="14"/>
      <c r="N21" s="2">
        <v>1089.0999999999999</v>
      </c>
      <c r="O21" s="14"/>
      <c r="P21" s="2">
        <v>898.73</v>
      </c>
      <c r="Q21" s="14"/>
      <c r="R21" s="2">
        <v>654.70000000000005</v>
      </c>
      <c r="S21" s="14"/>
      <c r="T21" s="2">
        <v>924.18</v>
      </c>
      <c r="U21" s="14"/>
      <c r="V21" s="2">
        <v>848.88</v>
      </c>
      <c r="W21" s="14"/>
      <c r="X21" s="2">
        <v>667.4</v>
      </c>
      <c r="Y21" s="14"/>
      <c r="Z21" s="2">
        <v>1233</v>
      </c>
      <c r="AA21" s="14"/>
      <c r="AB21" s="2">
        <v>843.7</v>
      </c>
      <c r="AC21" s="14"/>
      <c r="AD21" s="2">
        <v>1440.5</v>
      </c>
      <c r="AE21" s="14"/>
      <c r="AF21" s="2">
        <f t="shared" si="1"/>
        <v>13113.67</v>
      </c>
    </row>
    <row r="22" spans="1:32" ht="15.75" thickBot="1" x14ac:dyDescent="0.3">
      <c r="A22" s="1"/>
      <c r="B22" s="1"/>
      <c r="C22" s="1"/>
      <c r="D22" s="1"/>
      <c r="E22" s="1" t="s">
        <v>460</v>
      </c>
      <c r="F22" s="4">
        <v>0</v>
      </c>
      <c r="G22" s="14"/>
      <c r="H22" s="4">
        <v>0</v>
      </c>
      <c r="I22" s="14"/>
      <c r="J22" s="4">
        <v>0</v>
      </c>
      <c r="K22" s="14"/>
      <c r="L22" s="4">
        <v>0</v>
      </c>
      <c r="M22" s="14"/>
      <c r="N22" s="4">
        <v>0</v>
      </c>
      <c r="O22" s="14"/>
      <c r="P22" s="4">
        <v>0</v>
      </c>
      <c r="Q22" s="14"/>
      <c r="R22" s="4">
        <v>0</v>
      </c>
      <c r="S22" s="14"/>
      <c r="T22" s="4">
        <v>0</v>
      </c>
      <c r="U22" s="14"/>
      <c r="V22" s="4">
        <v>-33.89</v>
      </c>
      <c r="W22" s="14"/>
      <c r="X22" s="4">
        <v>0</v>
      </c>
      <c r="Y22" s="14"/>
      <c r="Z22" s="4">
        <v>0</v>
      </c>
      <c r="AA22" s="14"/>
      <c r="AB22" s="4">
        <v>0</v>
      </c>
      <c r="AC22" s="14"/>
      <c r="AD22" s="4">
        <v>0</v>
      </c>
      <c r="AE22" s="14"/>
      <c r="AF22" s="4">
        <f t="shared" si="1"/>
        <v>-33.89</v>
      </c>
    </row>
    <row r="23" spans="1:32" ht="15.75" thickBot="1" x14ac:dyDescent="0.3">
      <c r="A23" s="1"/>
      <c r="B23" s="1"/>
      <c r="C23" s="1"/>
      <c r="D23" s="1" t="s">
        <v>204</v>
      </c>
      <c r="E23" s="1"/>
      <c r="F23" s="5">
        <f>ROUND(SUM(F11:F22),5)</f>
        <v>24401.279999999999</v>
      </c>
      <c r="G23" s="14"/>
      <c r="H23" s="5">
        <f>ROUND(SUM(H11:H22),5)</f>
        <v>15792.15</v>
      </c>
      <c r="I23" s="14"/>
      <c r="J23" s="5">
        <f>ROUND(SUM(J11:J22),5)</f>
        <v>19540.8</v>
      </c>
      <c r="K23" s="14"/>
      <c r="L23" s="5">
        <f>ROUND(SUM(L11:L22),5)</f>
        <v>17409.669999999998</v>
      </c>
      <c r="M23" s="14"/>
      <c r="N23" s="5">
        <f>ROUND(SUM(N11:N22),5)</f>
        <v>17043.3</v>
      </c>
      <c r="O23" s="14"/>
      <c r="P23" s="5">
        <f>ROUND(SUM(P11:P22),5)</f>
        <v>16226.36</v>
      </c>
      <c r="Q23" s="14"/>
      <c r="R23" s="5">
        <f>ROUND(SUM(R11:R22),5)</f>
        <v>15203.86</v>
      </c>
      <c r="S23" s="14"/>
      <c r="T23" s="5">
        <f>ROUND(SUM(T11:T22),5)</f>
        <v>16745.61</v>
      </c>
      <c r="U23" s="14"/>
      <c r="V23" s="5">
        <f>ROUND(SUM(V11:V22),5)</f>
        <v>16513.52</v>
      </c>
      <c r="W23" s="14"/>
      <c r="X23" s="5">
        <f>ROUND(SUM(X11:X22),5)</f>
        <v>14601.92</v>
      </c>
      <c r="Y23" s="14"/>
      <c r="Z23" s="5">
        <f>ROUND(SUM(Z11:Z22),5)</f>
        <v>17204.990000000002</v>
      </c>
      <c r="AA23" s="14"/>
      <c r="AB23" s="5">
        <f>ROUND(SUM(AB11:AB22),5)</f>
        <v>15948.82</v>
      </c>
      <c r="AC23" s="14"/>
      <c r="AD23" s="5">
        <f>ROUND(SUM(AD11:AD22),5)</f>
        <v>17208.93</v>
      </c>
      <c r="AE23" s="14"/>
      <c r="AF23" s="5">
        <f t="shared" si="1"/>
        <v>223841.21</v>
      </c>
    </row>
    <row r="24" spans="1:32" ht="30" customHeight="1" x14ac:dyDescent="0.25">
      <c r="A24" s="1"/>
      <c r="B24" s="1" t="s">
        <v>93</v>
      </c>
      <c r="C24" s="1"/>
      <c r="D24" s="1"/>
      <c r="E24" s="1"/>
      <c r="F24" s="2">
        <f>ROUND(F2+F10-F23,5)</f>
        <v>-1493.75</v>
      </c>
      <c r="G24" s="14"/>
      <c r="H24" s="2">
        <f>ROUND(H2+H10-H23,5)</f>
        <v>-888.77</v>
      </c>
      <c r="I24" s="14"/>
      <c r="J24" s="2">
        <f>ROUND(J2+J10-J23,5)</f>
        <v>-1070.82</v>
      </c>
      <c r="K24" s="14"/>
      <c r="L24" s="2">
        <f>ROUND(L2+L10-L23,5)</f>
        <v>-620.61</v>
      </c>
      <c r="M24" s="14"/>
      <c r="N24" s="2">
        <f>ROUND(N2+N10-N23,5)</f>
        <v>3239.81</v>
      </c>
      <c r="O24" s="14"/>
      <c r="P24" s="2">
        <f>ROUND(P2+P10-P23,5)</f>
        <v>-1931.36</v>
      </c>
      <c r="Q24" s="14"/>
      <c r="R24" s="2">
        <f>ROUND(R2+R10-R23,5)</f>
        <v>439.69</v>
      </c>
      <c r="S24" s="14"/>
      <c r="T24" s="2">
        <f>ROUND(T2+T10-T23,5)</f>
        <v>-1259.0899999999999</v>
      </c>
      <c r="U24" s="14"/>
      <c r="V24" s="2">
        <f>ROUND(V2+V10-V23,5)</f>
        <v>-2115.73</v>
      </c>
      <c r="W24" s="14"/>
      <c r="X24" s="2">
        <f>ROUND(X2+X10-X23,5)</f>
        <v>-1261.1300000000001</v>
      </c>
      <c r="Y24" s="14"/>
      <c r="Z24" s="2">
        <f>ROUND(Z2+Z10-Z23,5)</f>
        <v>837.56</v>
      </c>
      <c r="AA24" s="14"/>
      <c r="AB24" s="2">
        <f>ROUND(AB2+AB10-AB23,5)</f>
        <v>-211.82</v>
      </c>
      <c r="AC24" s="14"/>
      <c r="AD24" s="2">
        <f>ROUND(AD2+AD10-AD23,5)</f>
        <v>2775.55</v>
      </c>
      <c r="AE24" s="14"/>
      <c r="AF24" s="2">
        <f t="shared" si="1"/>
        <v>-3560.47</v>
      </c>
    </row>
    <row r="25" spans="1:32" ht="30" customHeight="1" x14ac:dyDescent="0.25">
      <c r="A25" s="1"/>
      <c r="B25" s="1" t="s">
        <v>94</v>
      </c>
      <c r="C25" s="1"/>
      <c r="D25" s="1"/>
      <c r="E25" s="1"/>
      <c r="F25" s="2"/>
      <c r="G25" s="14"/>
      <c r="H25" s="2"/>
      <c r="I25" s="14"/>
      <c r="J25" s="2"/>
      <c r="K25" s="14"/>
      <c r="L25" s="2"/>
      <c r="M25" s="14"/>
      <c r="N25" s="2"/>
      <c r="O25" s="14"/>
      <c r="P25" s="2"/>
      <c r="Q25" s="14"/>
      <c r="R25" s="2"/>
      <c r="S25" s="14"/>
      <c r="T25" s="2"/>
      <c r="U25" s="14"/>
      <c r="V25" s="2"/>
      <c r="W25" s="14"/>
      <c r="X25" s="2"/>
      <c r="Y25" s="14"/>
      <c r="Z25" s="2"/>
      <c r="AA25" s="14"/>
      <c r="AB25" s="2"/>
      <c r="AC25" s="14"/>
      <c r="AD25" s="2"/>
      <c r="AE25" s="14"/>
      <c r="AF25" s="2"/>
    </row>
    <row r="26" spans="1:32" x14ac:dyDescent="0.25">
      <c r="A26" s="1"/>
      <c r="B26" s="1"/>
      <c r="C26" s="1" t="s">
        <v>95</v>
      </c>
      <c r="D26" s="1"/>
      <c r="E26" s="1"/>
      <c r="F26" s="2"/>
      <c r="G26" s="14"/>
      <c r="H26" s="2"/>
      <c r="I26" s="14"/>
      <c r="J26" s="2"/>
      <c r="K26" s="14"/>
      <c r="L26" s="2"/>
      <c r="M26" s="14"/>
      <c r="N26" s="2"/>
      <c r="O26" s="14"/>
      <c r="P26" s="2"/>
      <c r="Q26" s="14"/>
      <c r="R26" s="2"/>
      <c r="S26" s="14"/>
      <c r="T26" s="2"/>
      <c r="U26" s="14"/>
      <c r="V26" s="2"/>
      <c r="W26" s="14"/>
      <c r="X26" s="2"/>
      <c r="Y26" s="14"/>
      <c r="Z26" s="2"/>
      <c r="AA26" s="14"/>
      <c r="AB26" s="2"/>
      <c r="AC26" s="14"/>
      <c r="AD26" s="2"/>
      <c r="AE26" s="14"/>
      <c r="AF26" s="2"/>
    </row>
    <row r="27" spans="1:32" x14ac:dyDescent="0.25">
      <c r="A27" s="1"/>
      <c r="B27" s="1"/>
      <c r="C27" s="1"/>
      <c r="D27" s="1" t="s">
        <v>96</v>
      </c>
      <c r="E27" s="1"/>
      <c r="F27" s="2">
        <v>263.58</v>
      </c>
      <c r="G27" s="14"/>
      <c r="H27" s="2">
        <v>328.69</v>
      </c>
      <c r="I27" s="14"/>
      <c r="J27" s="2">
        <v>435.27</v>
      </c>
      <c r="K27" s="14"/>
      <c r="L27" s="2">
        <v>646.84</v>
      </c>
      <c r="M27" s="14"/>
      <c r="N27" s="2">
        <v>296.5</v>
      </c>
      <c r="O27" s="14"/>
      <c r="P27" s="2">
        <v>304.38</v>
      </c>
      <c r="Q27" s="14"/>
      <c r="R27" s="2">
        <v>195.33</v>
      </c>
      <c r="S27" s="14"/>
      <c r="T27" s="2">
        <v>219.68</v>
      </c>
      <c r="U27" s="14"/>
      <c r="V27" s="2">
        <v>443.34</v>
      </c>
      <c r="W27" s="14"/>
      <c r="X27" s="2">
        <v>228.74</v>
      </c>
      <c r="Y27" s="14"/>
      <c r="Z27" s="2">
        <v>60.24</v>
      </c>
      <c r="AA27" s="14"/>
      <c r="AB27" s="2">
        <v>885.53</v>
      </c>
      <c r="AC27" s="14"/>
      <c r="AD27" s="2">
        <v>441.61</v>
      </c>
      <c r="AE27" s="14"/>
      <c r="AF27" s="2">
        <f t="shared" ref="AF27:AF32" si="2">ROUND(SUM(F27:AD27),5)</f>
        <v>4749.7299999999996</v>
      </c>
    </row>
    <row r="28" spans="1:32" x14ac:dyDescent="0.25">
      <c r="A28" s="1"/>
      <c r="B28" s="1"/>
      <c r="C28" s="1"/>
      <c r="D28" s="1" t="s">
        <v>100</v>
      </c>
      <c r="E28" s="1"/>
      <c r="F28" s="2">
        <v>-217.16</v>
      </c>
      <c r="G28" s="14"/>
      <c r="H28" s="2">
        <v>-193.25</v>
      </c>
      <c r="I28" s="14"/>
      <c r="J28" s="2">
        <v>-14</v>
      </c>
      <c r="K28" s="14"/>
      <c r="L28" s="2">
        <v>-713.71</v>
      </c>
      <c r="M28" s="14"/>
      <c r="N28" s="2">
        <v>-42.22</v>
      </c>
      <c r="O28" s="14"/>
      <c r="P28" s="2">
        <v>-28.5</v>
      </c>
      <c r="Q28" s="14"/>
      <c r="R28" s="2">
        <v>-14.25</v>
      </c>
      <c r="S28" s="14"/>
      <c r="T28" s="2">
        <v>-287.73</v>
      </c>
      <c r="U28" s="14"/>
      <c r="V28" s="2">
        <v>-252.42</v>
      </c>
      <c r="W28" s="14"/>
      <c r="X28" s="2">
        <v>-28.5</v>
      </c>
      <c r="Y28" s="14"/>
      <c r="Z28" s="2">
        <v>0</v>
      </c>
      <c r="AA28" s="14"/>
      <c r="AB28" s="2">
        <v>-392.76</v>
      </c>
      <c r="AC28" s="14"/>
      <c r="AD28" s="2">
        <v>-289.35000000000002</v>
      </c>
      <c r="AE28" s="14"/>
      <c r="AF28" s="2">
        <f t="shared" si="2"/>
        <v>-2473.85</v>
      </c>
    </row>
    <row r="29" spans="1:32" x14ac:dyDescent="0.25">
      <c r="A29" s="1"/>
      <c r="B29" s="1"/>
      <c r="C29" s="1"/>
      <c r="D29" s="1" t="s">
        <v>205</v>
      </c>
      <c r="E29" s="1"/>
      <c r="F29" s="2">
        <v>0</v>
      </c>
      <c r="G29" s="14"/>
      <c r="H29" s="2">
        <v>0</v>
      </c>
      <c r="I29" s="14"/>
      <c r="J29" s="2">
        <v>-875</v>
      </c>
      <c r="K29" s="14"/>
      <c r="L29" s="2">
        <v>1270.94</v>
      </c>
      <c r="M29" s="14"/>
      <c r="N29" s="2">
        <v>104</v>
      </c>
      <c r="O29" s="14"/>
      <c r="P29" s="2">
        <v>0</v>
      </c>
      <c r="Q29" s="14"/>
      <c r="R29" s="2">
        <v>0</v>
      </c>
      <c r="S29" s="14"/>
      <c r="T29" s="2">
        <v>325</v>
      </c>
      <c r="U29" s="14"/>
      <c r="V29" s="2">
        <v>1765</v>
      </c>
      <c r="W29" s="14"/>
      <c r="X29" s="2">
        <v>-172</v>
      </c>
      <c r="Y29" s="14"/>
      <c r="Z29" s="2">
        <v>-640</v>
      </c>
      <c r="AA29" s="14"/>
      <c r="AB29" s="2">
        <v>-1045</v>
      </c>
      <c r="AC29" s="14"/>
      <c r="AD29" s="2">
        <v>1975</v>
      </c>
      <c r="AE29" s="14"/>
      <c r="AF29" s="2">
        <f t="shared" si="2"/>
        <v>2707.94</v>
      </c>
    </row>
    <row r="30" spans="1:32" x14ac:dyDescent="0.25">
      <c r="A30" s="1"/>
      <c r="B30" s="1"/>
      <c r="C30" s="1"/>
      <c r="D30" s="1" t="s">
        <v>461</v>
      </c>
      <c r="E30" s="1"/>
      <c r="F30" s="2">
        <v>0</v>
      </c>
      <c r="G30" s="14"/>
      <c r="H30" s="2">
        <v>0</v>
      </c>
      <c r="I30" s="14"/>
      <c r="J30" s="2">
        <v>0</v>
      </c>
      <c r="K30" s="14"/>
      <c r="L30" s="2">
        <v>0</v>
      </c>
      <c r="M30" s="14"/>
      <c r="N30" s="2">
        <v>5446.8</v>
      </c>
      <c r="O30" s="14"/>
      <c r="P30" s="2">
        <v>6514</v>
      </c>
      <c r="Q30" s="14"/>
      <c r="R30" s="2">
        <v>2825.08</v>
      </c>
      <c r="S30" s="14"/>
      <c r="T30" s="2">
        <v>-1514.79</v>
      </c>
      <c r="U30" s="14"/>
      <c r="V30" s="2">
        <v>-5298.68</v>
      </c>
      <c r="W30" s="14"/>
      <c r="X30" s="2">
        <v>-8179.83</v>
      </c>
      <c r="Y30" s="14"/>
      <c r="Z30" s="2">
        <v>-3674.49</v>
      </c>
      <c r="AA30" s="14"/>
      <c r="AB30" s="2">
        <v>292.72000000000003</v>
      </c>
      <c r="AC30" s="14"/>
      <c r="AD30" s="2">
        <v>0</v>
      </c>
      <c r="AE30" s="14"/>
      <c r="AF30" s="2">
        <f t="shared" si="2"/>
        <v>-3589.19</v>
      </c>
    </row>
    <row r="31" spans="1:32" ht="15.75" thickBot="1" x14ac:dyDescent="0.3">
      <c r="A31" s="1"/>
      <c r="B31" s="1"/>
      <c r="C31" s="1"/>
      <c r="D31" s="1" t="s">
        <v>462</v>
      </c>
      <c r="E31" s="1"/>
      <c r="F31" s="3">
        <v>0</v>
      </c>
      <c r="G31" s="14"/>
      <c r="H31" s="3">
        <v>0</v>
      </c>
      <c r="I31" s="14"/>
      <c r="J31" s="3">
        <v>0</v>
      </c>
      <c r="K31" s="14"/>
      <c r="L31" s="3">
        <v>252.12</v>
      </c>
      <c r="M31" s="14"/>
      <c r="N31" s="3">
        <v>0</v>
      </c>
      <c r="O31" s="14"/>
      <c r="P31" s="3">
        <v>0</v>
      </c>
      <c r="Q31" s="14"/>
      <c r="R31" s="3">
        <v>0</v>
      </c>
      <c r="S31" s="14"/>
      <c r="T31" s="3">
        <v>0</v>
      </c>
      <c r="U31" s="14"/>
      <c r="V31" s="3">
        <v>-2113.2199999999998</v>
      </c>
      <c r="W31" s="14"/>
      <c r="X31" s="3">
        <v>1707.28</v>
      </c>
      <c r="Y31" s="14"/>
      <c r="Z31" s="3">
        <v>-152.16</v>
      </c>
      <c r="AA31" s="14"/>
      <c r="AB31" s="3">
        <v>252.54</v>
      </c>
      <c r="AC31" s="14"/>
      <c r="AD31" s="3">
        <v>0</v>
      </c>
      <c r="AE31" s="14"/>
      <c r="AF31" s="3">
        <f t="shared" si="2"/>
        <v>-53.44</v>
      </c>
    </row>
    <row r="32" spans="1:32" x14ac:dyDescent="0.25">
      <c r="A32" s="1"/>
      <c r="B32" s="1"/>
      <c r="C32" s="1" t="s">
        <v>102</v>
      </c>
      <c r="D32" s="1"/>
      <c r="E32" s="1"/>
      <c r="F32" s="2">
        <f>ROUND(SUM(F26:F31),5)</f>
        <v>46.42</v>
      </c>
      <c r="G32" s="14"/>
      <c r="H32" s="2">
        <f>ROUND(SUM(H26:H31),5)</f>
        <v>135.44</v>
      </c>
      <c r="I32" s="14"/>
      <c r="J32" s="2">
        <f>ROUND(SUM(J26:J31),5)</f>
        <v>-453.73</v>
      </c>
      <c r="K32" s="14"/>
      <c r="L32" s="2">
        <f>ROUND(SUM(L26:L31),5)</f>
        <v>1456.19</v>
      </c>
      <c r="M32" s="14"/>
      <c r="N32" s="2">
        <f>ROUND(SUM(N26:N31),5)</f>
        <v>5805.08</v>
      </c>
      <c r="O32" s="14"/>
      <c r="P32" s="2">
        <f>ROUND(SUM(P26:P31),5)</f>
        <v>6789.88</v>
      </c>
      <c r="Q32" s="14"/>
      <c r="R32" s="2">
        <f>ROUND(SUM(R26:R31),5)</f>
        <v>3006.16</v>
      </c>
      <c r="S32" s="14"/>
      <c r="T32" s="2">
        <f>ROUND(SUM(T26:T31),5)</f>
        <v>-1257.8399999999999</v>
      </c>
      <c r="U32" s="14"/>
      <c r="V32" s="2">
        <f>ROUND(SUM(V26:V31),5)</f>
        <v>-5455.98</v>
      </c>
      <c r="W32" s="14"/>
      <c r="X32" s="2">
        <f>ROUND(SUM(X26:X31),5)</f>
        <v>-6444.31</v>
      </c>
      <c r="Y32" s="14"/>
      <c r="Z32" s="2">
        <f>ROUND(SUM(Z26:Z31),5)</f>
        <v>-4406.41</v>
      </c>
      <c r="AA32" s="14"/>
      <c r="AB32" s="2">
        <f>ROUND(SUM(AB26:AB31),5)</f>
        <v>-6.97</v>
      </c>
      <c r="AC32" s="14"/>
      <c r="AD32" s="2">
        <f>ROUND(SUM(AD26:AD31),5)</f>
        <v>2127.2600000000002</v>
      </c>
      <c r="AE32" s="14"/>
      <c r="AF32" s="2">
        <f t="shared" si="2"/>
        <v>1341.19</v>
      </c>
    </row>
    <row r="33" spans="1:32" ht="30" customHeight="1" x14ac:dyDescent="0.25">
      <c r="A33" s="1"/>
      <c r="B33" s="1"/>
      <c r="C33" s="1" t="s">
        <v>463</v>
      </c>
      <c r="D33" s="1"/>
      <c r="E33" s="1"/>
      <c r="F33" s="2"/>
      <c r="G33" s="14"/>
      <c r="H33" s="2"/>
      <c r="I33" s="14"/>
      <c r="J33" s="2"/>
      <c r="K33" s="14"/>
      <c r="L33" s="2"/>
      <c r="M33" s="14"/>
      <c r="N33" s="2"/>
      <c r="O33" s="14"/>
      <c r="P33" s="2"/>
      <c r="Q33" s="14"/>
      <c r="R33" s="2"/>
      <c r="S33" s="14"/>
      <c r="T33" s="2"/>
      <c r="U33" s="14"/>
      <c r="V33" s="2"/>
      <c r="W33" s="14"/>
      <c r="X33" s="2"/>
      <c r="Y33" s="14"/>
      <c r="Z33" s="2"/>
      <c r="AA33" s="14"/>
      <c r="AB33" s="2"/>
      <c r="AC33" s="14"/>
      <c r="AD33" s="2"/>
      <c r="AE33" s="14"/>
      <c r="AF33" s="2"/>
    </row>
    <row r="34" spans="1:32" x14ac:dyDescent="0.25">
      <c r="A34" s="1"/>
      <c r="B34" s="1"/>
      <c r="C34" s="1"/>
      <c r="D34" s="1" t="s">
        <v>474</v>
      </c>
      <c r="E34" s="1"/>
      <c r="F34" s="2">
        <v>0</v>
      </c>
      <c r="G34" s="14"/>
      <c r="H34" s="2">
        <v>0</v>
      </c>
      <c r="I34" s="14"/>
      <c r="J34" s="2">
        <v>0</v>
      </c>
      <c r="K34" s="14"/>
      <c r="L34" s="2">
        <v>-0.01</v>
      </c>
      <c r="M34" s="14"/>
      <c r="N34" s="2">
        <v>0</v>
      </c>
      <c r="O34" s="14"/>
      <c r="P34" s="2">
        <v>0</v>
      </c>
      <c r="Q34" s="14"/>
      <c r="R34" s="2">
        <v>0</v>
      </c>
      <c r="S34" s="14"/>
      <c r="T34" s="2">
        <v>0</v>
      </c>
      <c r="U34" s="14"/>
      <c r="V34" s="2">
        <v>0</v>
      </c>
      <c r="W34" s="14"/>
      <c r="X34" s="2">
        <v>0</v>
      </c>
      <c r="Y34" s="14"/>
      <c r="Z34" s="2">
        <v>0</v>
      </c>
      <c r="AA34" s="14"/>
      <c r="AB34" s="2">
        <v>0</v>
      </c>
      <c r="AC34" s="14"/>
      <c r="AD34" s="2">
        <v>0</v>
      </c>
      <c r="AE34" s="14"/>
      <c r="AF34" s="2">
        <f>ROUND(SUM(F34:AD34),5)</f>
        <v>-0.01</v>
      </c>
    </row>
    <row r="35" spans="1:32" ht="15.75" thickBot="1" x14ac:dyDescent="0.3">
      <c r="A35" s="1"/>
      <c r="B35" s="1"/>
      <c r="C35" s="1"/>
      <c r="D35" s="1" t="s">
        <v>464</v>
      </c>
      <c r="E35" s="1"/>
      <c r="F35" s="4">
        <v>0</v>
      </c>
      <c r="G35" s="14"/>
      <c r="H35" s="4">
        <v>0</v>
      </c>
      <c r="I35" s="14"/>
      <c r="J35" s="4">
        <v>0</v>
      </c>
      <c r="K35" s="14"/>
      <c r="L35" s="4">
        <v>0</v>
      </c>
      <c r="M35" s="14"/>
      <c r="N35" s="4">
        <v>0</v>
      </c>
      <c r="O35" s="14"/>
      <c r="P35" s="4">
        <v>0</v>
      </c>
      <c r="Q35" s="14"/>
      <c r="R35" s="4">
        <v>0</v>
      </c>
      <c r="S35" s="14"/>
      <c r="T35" s="4">
        <v>0</v>
      </c>
      <c r="U35" s="14"/>
      <c r="V35" s="4">
        <v>0</v>
      </c>
      <c r="W35" s="14"/>
      <c r="X35" s="4">
        <v>0</v>
      </c>
      <c r="Y35" s="14"/>
      <c r="Z35" s="4">
        <v>0</v>
      </c>
      <c r="AA35" s="14"/>
      <c r="AB35" s="4">
        <v>0</v>
      </c>
      <c r="AC35" s="14"/>
      <c r="AD35" s="4">
        <v>0</v>
      </c>
      <c r="AE35" s="14"/>
      <c r="AF35" s="4">
        <f>ROUND(SUM(F35:AD35),5)</f>
        <v>0</v>
      </c>
    </row>
    <row r="36" spans="1:32" ht="15.75" thickBot="1" x14ac:dyDescent="0.3">
      <c r="A36" s="1"/>
      <c r="B36" s="1"/>
      <c r="C36" s="1" t="s">
        <v>465</v>
      </c>
      <c r="D36" s="1"/>
      <c r="E36" s="1"/>
      <c r="F36" s="6">
        <f>ROUND(SUM(F33:F35),5)</f>
        <v>0</v>
      </c>
      <c r="G36" s="14"/>
      <c r="H36" s="6">
        <f>ROUND(SUM(H33:H35),5)</f>
        <v>0</v>
      </c>
      <c r="I36" s="14"/>
      <c r="J36" s="6">
        <f>ROUND(SUM(J33:J35),5)</f>
        <v>0</v>
      </c>
      <c r="K36" s="14"/>
      <c r="L36" s="6">
        <f>ROUND(SUM(L33:L35),5)</f>
        <v>-0.01</v>
      </c>
      <c r="M36" s="14"/>
      <c r="N36" s="6">
        <f>ROUND(SUM(N33:N35),5)</f>
        <v>0</v>
      </c>
      <c r="O36" s="14"/>
      <c r="P36" s="6">
        <f>ROUND(SUM(P33:P35),5)</f>
        <v>0</v>
      </c>
      <c r="Q36" s="14"/>
      <c r="R36" s="6">
        <f>ROUND(SUM(R33:R35),5)</f>
        <v>0</v>
      </c>
      <c r="S36" s="14"/>
      <c r="T36" s="6">
        <f>ROUND(SUM(T33:T35),5)</f>
        <v>0</v>
      </c>
      <c r="U36" s="14"/>
      <c r="V36" s="6">
        <f>ROUND(SUM(V33:V35),5)</f>
        <v>0</v>
      </c>
      <c r="W36" s="14"/>
      <c r="X36" s="6">
        <f>ROUND(SUM(X33:X35),5)</f>
        <v>0</v>
      </c>
      <c r="Y36" s="14"/>
      <c r="Z36" s="6">
        <f>ROUND(SUM(Z33:Z35),5)</f>
        <v>0</v>
      </c>
      <c r="AA36" s="14"/>
      <c r="AB36" s="6">
        <f>ROUND(SUM(AB33:AB35),5)</f>
        <v>0</v>
      </c>
      <c r="AC36" s="14"/>
      <c r="AD36" s="6">
        <f>ROUND(SUM(AD33:AD35),5)</f>
        <v>0</v>
      </c>
      <c r="AE36" s="14"/>
      <c r="AF36" s="6">
        <f>ROUND(SUM(F36:AD36),5)</f>
        <v>-0.01</v>
      </c>
    </row>
    <row r="37" spans="1:32" ht="30" customHeight="1" thickBot="1" x14ac:dyDescent="0.3">
      <c r="A37" s="1"/>
      <c r="B37" s="1" t="s">
        <v>103</v>
      </c>
      <c r="C37" s="1"/>
      <c r="D37" s="1"/>
      <c r="E37" s="1"/>
      <c r="F37" s="6">
        <f>ROUND(F25+F32-F36,5)</f>
        <v>46.42</v>
      </c>
      <c r="G37" s="14"/>
      <c r="H37" s="6">
        <f>ROUND(H25+H32-H36,5)</f>
        <v>135.44</v>
      </c>
      <c r="I37" s="14"/>
      <c r="J37" s="6">
        <f>ROUND(J25+J32-J36,5)</f>
        <v>-453.73</v>
      </c>
      <c r="K37" s="14"/>
      <c r="L37" s="6">
        <f>ROUND(L25+L32-L36,5)</f>
        <v>1456.2</v>
      </c>
      <c r="M37" s="14"/>
      <c r="N37" s="6">
        <f>ROUND(N25+N32-N36,5)</f>
        <v>5805.08</v>
      </c>
      <c r="O37" s="14"/>
      <c r="P37" s="6">
        <f>ROUND(P25+P32-P36,5)</f>
        <v>6789.88</v>
      </c>
      <c r="Q37" s="14"/>
      <c r="R37" s="6">
        <f>ROUND(R25+R32-R36,5)</f>
        <v>3006.16</v>
      </c>
      <c r="S37" s="14"/>
      <c r="T37" s="6">
        <f>ROUND(T25+T32-T36,5)</f>
        <v>-1257.8399999999999</v>
      </c>
      <c r="U37" s="14"/>
      <c r="V37" s="6">
        <f>ROUND(V25+V32-V36,5)</f>
        <v>-5455.98</v>
      </c>
      <c r="W37" s="14"/>
      <c r="X37" s="6">
        <f>ROUND(X25+X32-X36,5)</f>
        <v>-6444.31</v>
      </c>
      <c r="Y37" s="14"/>
      <c r="Z37" s="6">
        <f>ROUND(Z25+Z32-Z36,5)</f>
        <v>-4406.41</v>
      </c>
      <c r="AA37" s="14"/>
      <c r="AB37" s="6">
        <f>ROUND(AB25+AB32-AB36,5)</f>
        <v>-6.97</v>
      </c>
      <c r="AC37" s="14"/>
      <c r="AD37" s="6">
        <f>ROUND(AD25+AD32-AD36,5)</f>
        <v>2127.2600000000002</v>
      </c>
      <c r="AE37" s="14"/>
      <c r="AF37" s="6">
        <f>ROUND(SUM(F37:AD37),5)</f>
        <v>1341.2</v>
      </c>
    </row>
    <row r="38" spans="1:32" s="8" customFormat="1" ht="30" customHeight="1" thickBot="1" x14ac:dyDescent="0.25">
      <c r="A38" s="1" t="s">
        <v>44</v>
      </c>
      <c r="B38" s="1"/>
      <c r="C38" s="1"/>
      <c r="D38" s="1"/>
      <c r="E38" s="1"/>
      <c r="F38" s="7">
        <f>ROUND(F24+F37,5)</f>
        <v>-1447.33</v>
      </c>
      <c r="G38" s="1"/>
      <c r="H38" s="7">
        <f>ROUND(H24+H37,5)</f>
        <v>-753.33</v>
      </c>
      <c r="I38" s="1"/>
      <c r="J38" s="7">
        <f>ROUND(J24+J37,5)</f>
        <v>-1524.55</v>
      </c>
      <c r="K38" s="1"/>
      <c r="L38" s="7">
        <f>ROUND(L24+L37,5)</f>
        <v>835.59</v>
      </c>
      <c r="M38" s="1"/>
      <c r="N38" s="7">
        <f>ROUND(N24+N37,5)</f>
        <v>9044.89</v>
      </c>
      <c r="O38" s="1"/>
      <c r="P38" s="7">
        <f>ROUND(P24+P37,5)</f>
        <v>4858.5200000000004</v>
      </c>
      <c r="Q38" s="1"/>
      <c r="R38" s="7">
        <f>ROUND(R24+R37,5)</f>
        <v>3445.85</v>
      </c>
      <c r="S38" s="1"/>
      <c r="T38" s="7">
        <f>ROUND(T24+T37,5)</f>
        <v>-2516.9299999999998</v>
      </c>
      <c r="U38" s="1"/>
      <c r="V38" s="7">
        <f>ROUND(V24+V37,5)</f>
        <v>-7571.71</v>
      </c>
      <c r="W38" s="1"/>
      <c r="X38" s="7">
        <f>ROUND(X24+X37,5)</f>
        <v>-7705.44</v>
      </c>
      <c r="Y38" s="1"/>
      <c r="Z38" s="7">
        <f>ROUND(Z24+Z37,5)</f>
        <v>-3568.85</v>
      </c>
      <c r="AA38" s="1"/>
      <c r="AB38" s="7">
        <f>ROUND(AB24+AB37,5)</f>
        <v>-218.79</v>
      </c>
      <c r="AC38" s="1"/>
      <c r="AD38" s="7">
        <f>ROUND(AD24+AD37,5)</f>
        <v>4902.8100000000004</v>
      </c>
      <c r="AE38" s="1"/>
      <c r="AF38" s="7">
        <f>ROUND(SUM(F38:AD38),5)</f>
        <v>-2219.27</v>
      </c>
    </row>
    <row r="39" spans="1:32" ht="15.75" thickTop="1" x14ac:dyDescent="0.25"/>
  </sheetData>
  <pageMargins left="0.7" right="0.7" top="0.75" bottom="0.75" header="0.1" footer="0.3"/>
  <pageSetup orientation="portrait" horizontalDpi="4294967292" verticalDpi="0" r:id="rId1"/>
  <headerFooter>
    <oddHeader>&amp;L&amp;"Arial,Bold"&amp;8 4:10 PM
&amp;"Arial,Bold"&amp;8 02/13/16
&amp;"Arial,Bold"&amp;8 Accrual Basis&amp;C&amp;"Arial,Bold"&amp;12 Center for Spiritual Living - Greater Dayton
&amp;"Arial,Bold"&amp;14 Collapsed Profit &amp;&amp; Loss
&amp;"Arial,Bold"&amp;10 January 2015 through January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433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4337" r:id="rId4" name="FILTER"/>
      </mc:Fallback>
    </mc:AlternateContent>
    <mc:AlternateContent xmlns:mc="http://schemas.openxmlformats.org/markup-compatibility/2006">
      <mc:Choice Requires="x14">
        <control shapeId="1433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433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R37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26" sqref="E26"/>
    </sheetView>
  </sheetViews>
  <sheetFormatPr defaultRowHeight="15" x14ac:dyDescent="0.25"/>
  <cols>
    <col min="1" max="4" width="3" style="12" customWidth="1"/>
    <col min="5" max="5" width="30.85546875" style="12" customWidth="1"/>
    <col min="6" max="6" width="7.85546875" style="13" bestFit="1" customWidth="1"/>
    <col min="7" max="7" width="2.28515625" style="13" customWidth="1"/>
    <col min="8" max="8" width="7.85546875" style="13" bestFit="1" customWidth="1"/>
    <col min="9" max="9" width="2.28515625" style="13" customWidth="1"/>
    <col min="10" max="10" width="7.85546875" style="13" bestFit="1" customWidth="1"/>
    <col min="11" max="11" width="2.28515625" style="13" customWidth="1"/>
    <col min="12" max="12" width="7.85546875" style="13" bestFit="1" customWidth="1"/>
    <col min="13" max="13" width="2.28515625" style="13" customWidth="1"/>
    <col min="14" max="14" width="7.85546875" style="13" bestFit="1" customWidth="1"/>
    <col min="15" max="15" width="2.28515625" style="13" customWidth="1"/>
    <col min="16" max="16" width="7.85546875" style="13" bestFit="1" customWidth="1"/>
    <col min="17" max="17" width="2.28515625" style="13" customWidth="1"/>
    <col min="18" max="18" width="8.42578125" style="13" bestFit="1" customWidth="1"/>
  </cols>
  <sheetData>
    <row r="1" spans="1:18" s="11" customFormat="1" ht="15.75" thickBot="1" x14ac:dyDescent="0.3">
      <c r="A1" s="9"/>
      <c r="B1" s="9"/>
      <c r="C1" s="9"/>
      <c r="D1" s="9"/>
      <c r="E1" s="9"/>
      <c r="F1" s="10" t="s">
        <v>451</v>
      </c>
      <c r="G1" s="15"/>
      <c r="H1" s="10" t="s">
        <v>452</v>
      </c>
      <c r="I1" s="15"/>
      <c r="J1" s="10" t="s">
        <v>453</v>
      </c>
      <c r="K1" s="15"/>
      <c r="L1" s="10" t="s">
        <v>454</v>
      </c>
      <c r="M1" s="15"/>
      <c r="N1" s="10" t="s">
        <v>455</v>
      </c>
      <c r="O1" s="15"/>
      <c r="P1" s="10" t="s">
        <v>456</v>
      </c>
      <c r="Q1" s="15"/>
      <c r="R1" s="10" t="s">
        <v>52</v>
      </c>
    </row>
    <row r="2" spans="1:18" ht="15.75" thickTop="1" x14ac:dyDescent="0.25">
      <c r="A2" s="1"/>
      <c r="B2" s="1" t="s">
        <v>85</v>
      </c>
      <c r="C2" s="1"/>
      <c r="D2" s="1"/>
      <c r="E2" s="1"/>
      <c r="F2" s="2"/>
      <c r="G2" s="14"/>
      <c r="H2" s="2"/>
      <c r="I2" s="14"/>
      <c r="J2" s="2"/>
      <c r="K2" s="14"/>
      <c r="L2" s="2"/>
      <c r="M2" s="14"/>
      <c r="N2" s="2"/>
      <c r="O2" s="14"/>
      <c r="P2" s="2"/>
      <c r="Q2" s="14"/>
      <c r="R2" s="2"/>
    </row>
    <row r="3" spans="1:18" x14ac:dyDescent="0.25">
      <c r="A3" s="1"/>
      <c r="B3" s="1"/>
      <c r="C3" s="1"/>
      <c r="D3" s="1" t="s">
        <v>86</v>
      </c>
      <c r="E3" s="1"/>
      <c r="F3" s="2"/>
      <c r="G3" s="14"/>
      <c r="H3" s="2"/>
      <c r="I3" s="14"/>
      <c r="J3" s="2"/>
      <c r="K3" s="14"/>
      <c r="L3" s="2"/>
      <c r="M3" s="14"/>
      <c r="N3" s="2"/>
      <c r="O3" s="14"/>
      <c r="P3" s="2"/>
      <c r="Q3" s="14"/>
      <c r="R3" s="2"/>
    </row>
    <row r="4" spans="1:18" x14ac:dyDescent="0.25">
      <c r="A4" s="1"/>
      <c r="B4" s="1"/>
      <c r="C4" s="1"/>
      <c r="D4" s="1"/>
      <c r="E4" s="1" t="s">
        <v>87</v>
      </c>
      <c r="F4" s="2">
        <v>14586.9</v>
      </c>
      <c r="G4" s="14"/>
      <c r="H4" s="2">
        <v>13595.87</v>
      </c>
      <c r="I4" s="14"/>
      <c r="J4" s="2">
        <v>12562.72</v>
      </c>
      <c r="K4" s="14"/>
      <c r="L4" s="2">
        <v>17053</v>
      </c>
      <c r="M4" s="14"/>
      <c r="N4" s="2">
        <v>13734.34</v>
      </c>
      <c r="O4" s="14"/>
      <c r="P4" s="2">
        <v>19544.7</v>
      </c>
      <c r="Q4" s="14"/>
      <c r="R4" s="2">
        <f t="shared" ref="R4:R10" si="0">ROUND(SUM(F4:P4),5)</f>
        <v>91077.53</v>
      </c>
    </row>
    <row r="5" spans="1:18" x14ac:dyDescent="0.25">
      <c r="A5" s="1"/>
      <c r="B5" s="1"/>
      <c r="C5" s="1"/>
      <c r="D5" s="1"/>
      <c r="E5" s="1" t="s">
        <v>457</v>
      </c>
      <c r="F5" s="2">
        <v>20</v>
      </c>
      <c r="G5" s="14"/>
      <c r="H5" s="2">
        <v>0</v>
      </c>
      <c r="I5" s="14"/>
      <c r="J5" s="2">
        <v>20</v>
      </c>
      <c r="K5" s="14"/>
      <c r="L5" s="2">
        <v>0</v>
      </c>
      <c r="M5" s="14"/>
      <c r="N5" s="2">
        <v>200</v>
      </c>
      <c r="O5" s="14"/>
      <c r="P5" s="2">
        <v>0</v>
      </c>
      <c r="Q5" s="14"/>
      <c r="R5" s="2">
        <f t="shared" si="0"/>
        <v>240</v>
      </c>
    </row>
    <row r="6" spans="1:18" x14ac:dyDescent="0.25">
      <c r="A6" s="1"/>
      <c r="B6" s="1"/>
      <c r="C6" s="1"/>
      <c r="D6" s="1"/>
      <c r="E6" s="1" t="s">
        <v>123</v>
      </c>
      <c r="F6" s="2">
        <v>70.62</v>
      </c>
      <c r="G6" s="14"/>
      <c r="H6" s="2">
        <v>172.92</v>
      </c>
      <c r="I6" s="14"/>
      <c r="J6" s="2">
        <v>7.0000000000000007E-2</v>
      </c>
      <c r="K6" s="14"/>
      <c r="L6" s="2">
        <v>87.15</v>
      </c>
      <c r="M6" s="14"/>
      <c r="N6" s="2">
        <v>1378</v>
      </c>
      <c r="O6" s="14"/>
      <c r="P6" s="2">
        <v>70.78</v>
      </c>
      <c r="Q6" s="14"/>
      <c r="R6" s="2">
        <f t="shared" si="0"/>
        <v>1779.54</v>
      </c>
    </row>
    <row r="7" spans="1:18" x14ac:dyDescent="0.25">
      <c r="A7" s="1"/>
      <c r="B7" s="1"/>
      <c r="C7" s="1"/>
      <c r="D7" s="1"/>
      <c r="E7" s="1" t="s">
        <v>458</v>
      </c>
      <c r="F7" s="2">
        <v>316</v>
      </c>
      <c r="G7" s="14"/>
      <c r="H7" s="2">
        <v>192</v>
      </c>
      <c r="I7" s="14"/>
      <c r="J7" s="2">
        <v>300</v>
      </c>
      <c r="K7" s="14"/>
      <c r="L7" s="2">
        <v>583.4</v>
      </c>
      <c r="M7" s="14"/>
      <c r="N7" s="2">
        <v>40</v>
      </c>
      <c r="O7" s="14"/>
      <c r="P7" s="2">
        <v>0</v>
      </c>
      <c r="Q7" s="14"/>
      <c r="R7" s="2">
        <f t="shared" si="0"/>
        <v>1431.4</v>
      </c>
    </row>
    <row r="8" spans="1:18" ht="15.75" thickBot="1" x14ac:dyDescent="0.3">
      <c r="A8" s="1"/>
      <c r="B8" s="1"/>
      <c r="C8" s="1"/>
      <c r="D8" s="1"/>
      <c r="E8" s="1" t="s">
        <v>127</v>
      </c>
      <c r="F8" s="4">
        <v>493</v>
      </c>
      <c r="G8" s="14"/>
      <c r="H8" s="4">
        <v>437</v>
      </c>
      <c r="I8" s="14"/>
      <c r="J8" s="4">
        <v>458</v>
      </c>
      <c r="K8" s="14"/>
      <c r="L8" s="4">
        <v>319</v>
      </c>
      <c r="M8" s="14"/>
      <c r="N8" s="4">
        <v>384.66</v>
      </c>
      <c r="O8" s="14"/>
      <c r="P8" s="4">
        <v>369</v>
      </c>
      <c r="Q8" s="14"/>
      <c r="R8" s="4">
        <f t="shared" si="0"/>
        <v>2460.66</v>
      </c>
    </row>
    <row r="9" spans="1:18" ht="15.75" thickBot="1" x14ac:dyDescent="0.3">
      <c r="A9" s="1"/>
      <c r="B9" s="1"/>
      <c r="C9" s="1"/>
      <c r="D9" s="1" t="s">
        <v>91</v>
      </c>
      <c r="E9" s="1"/>
      <c r="F9" s="5">
        <f>ROUND(SUM(F3:F8),5)</f>
        <v>15486.52</v>
      </c>
      <c r="G9" s="14"/>
      <c r="H9" s="5">
        <f>ROUND(SUM(H3:H8),5)</f>
        <v>14397.79</v>
      </c>
      <c r="I9" s="14"/>
      <c r="J9" s="5">
        <f>ROUND(SUM(J3:J8),5)</f>
        <v>13340.79</v>
      </c>
      <c r="K9" s="14"/>
      <c r="L9" s="5">
        <f>ROUND(SUM(L3:L8),5)</f>
        <v>18042.55</v>
      </c>
      <c r="M9" s="14"/>
      <c r="N9" s="5">
        <f>ROUND(SUM(N3:N8),5)</f>
        <v>15737</v>
      </c>
      <c r="O9" s="14"/>
      <c r="P9" s="5">
        <f>ROUND(SUM(P3:P8),5)</f>
        <v>19984.48</v>
      </c>
      <c r="Q9" s="14"/>
      <c r="R9" s="5">
        <f t="shared" si="0"/>
        <v>96989.13</v>
      </c>
    </row>
    <row r="10" spans="1:18" ht="30" customHeight="1" x14ac:dyDescent="0.25">
      <c r="A10" s="1"/>
      <c r="B10" s="1"/>
      <c r="C10" s="1" t="s">
        <v>92</v>
      </c>
      <c r="D10" s="1"/>
      <c r="E10" s="1"/>
      <c r="F10" s="2">
        <f>F9</f>
        <v>15486.52</v>
      </c>
      <c r="G10" s="14"/>
      <c r="H10" s="2">
        <f>H9</f>
        <v>14397.79</v>
      </c>
      <c r="I10" s="14"/>
      <c r="J10" s="2">
        <f>J9</f>
        <v>13340.79</v>
      </c>
      <c r="K10" s="14"/>
      <c r="L10" s="2">
        <f>L9</f>
        <v>18042.55</v>
      </c>
      <c r="M10" s="14"/>
      <c r="N10" s="2">
        <f>N9</f>
        <v>15737</v>
      </c>
      <c r="O10" s="14"/>
      <c r="P10" s="2">
        <f>P9</f>
        <v>19984.48</v>
      </c>
      <c r="Q10" s="14"/>
      <c r="R10" s="2">
        <f t="shared" si="0"/>
        <v>96989.13</v>
      </c>
    </row>
    <row r="11" spans="1:18" ht="30" customHeight="1" x14ac:dyDescent="0.25">
      <c r="A11" s="1"/>
      <c r="B11" s="1"/>
      <c r="C11" s="1"/>
      <c r="D11" s="1" t="s">
        <v>129</v>
      </c>
      <c r="E11" s="1"/>
      <c r="F11" s="2"/>
      <c r="G11" s="14"/>
      <c r="H11" s="2"/>
      <c r="I11" s="14"/>
      <c r="J11" s="2"/>
      <c r="K11" s="14"/>
      <c r="L11" s="2"/>
      <c r="M11" s="14"/>
      <c r="N11" s="2"/>
      <c r="O11" s="14"/>
      <c r="P11" s="2"/>
      <c r="Q11" s="14"/>
      <c r="R11" s="2"/>
    </row>
    <row r="12" spans="1:18" x14ac:dyDescent="0.25">
      <c r="A12" s="1"/>
      <c r="B12" s="1"/>
      <c r="C12" s="1"/>
      <c r="D12" s="1"/>
      <c r="E12" s="1" t="s">
        <v>130</v>
      </c>
      <c r="F12" s="2">
        <v>2676.48</v>
      </c>
      <c r="G12" s="14"/>
      <c r="H12" s="2">
        <v>2921.86</v>
      </c>
      <c r="I12" s="14"/>
      <c r="J12" s="2">
        <v>1718.52</v>
      </c>
      <c r="K12" s="14"/>
      <c r="L12" s="2">
        <v>1807.69</v>
      </c>
      <c r="M12" s="14"/>
      <c r="N12" s="2">
        <v>2040.32</v>
      </c>
      <c r="O12" s="14"/>
      <c r="P12" s="2">
        <v>2129.23</v>
      </c>
      <c r="Q12" s="14"/>
      <c r="R12" s="2">
        <f t="shared" ref="R12:R23" si="1">ROUND(SUM(F12:P12),5)</f>
        <v>13294.1</v>
      </c>
    </row>
    <row r="13" spans="1:18" x14ac:dyDescent="0.25">
      <c r="A13" s="1"/>
      <c r="B13" s="1"/>
      <c r="C13" s="1"/>
      <c r="D13" s="1"/>
      <c r="E13" s="1" t="s">
        <v>156</v>
      </c>
      <c r="F13" s="2">
        <v>411.65</v>
      </c>
      <c r="G13" s="14"/>
      <c r="H13" s="2">
        <v>0</v>
      </c>
      <c r="I13" s="14"/>
      <c r="J13" s="2">
        <v>592.77</v>
      </c>
      <c r="K13" s="14"/>
      <c r="L13" s="2">
        <v>658.67</v>
      </c>
      <c r="M13" s="14"/>
      <c r="N13" s="2">
        <v>225</v>
      </c>
      <c r="O13" s="14"/>
      <c r="P13" s="2">
        <v>588.71</v>
      </c>
      <c r="Q13" s="14"/>
      <c r="R13" s="2">
        <f t="shared" si="1"/>
        <v>2476.8000000000002</v>
      </c>
    </row>
    <row r="14" spans="1:18" x14ac:dyDescent="0.25">
      <c r="A14" s="1"/>
      <c r="B14" s="1"/>
      <c r="C14" s="1"/>
      <c r="D14" s="1"/>
      <c r="E14" s="1" t="s">
        <v>459</v>
      </c>
      <c r="F14" s="2">
        <v>0</v>
      </c>
      <c r="G14" s="14"/>
      <c r="H14" s="2">
        <v>0</v>
      </c>
      <c r="I14" s="14"/>
      <c r="J14" s="2">
        <v>0</v>
      </c>
      <c r="K14" s="14"/>
      <c r="L14" s="2">
        <v>0</v>
      </c>
      <c r="M14" s="14"/>
      <c r="N14" s="2">
        <v>409.66</v>
      </c>
      <c r="O14" s="14"/>
      <c r="P14" s="2">
        <v>0</v>
      </c>
      <c r="Q14" s="14"/>
      <c r="R14" s="2">
        <f t="shared" si="1"/>
        <v>409.66</v>
      </c>
    </row>
    <row r="15" spans="1:18" x14ac:dyDescent="0.25">
      <c r="A15" s="1"/>
      <c r="B15" s="1"/>
      <c r="C15" s="1"/>
      <c r="D15" s="1"/>
      <c r="E15" s="1" t="s">
        <v>162</v>
      </c>
      <c r="F15" s="2">
        <v>8354.44</v>
      </c>
      <c r="G15" s="14"/>
      <c r="H15" s="2">
        <v>8713.01</v>
      </c>
      <c r="I15" s="14"/>
      <c r="J15" s="2">
        <v>8396.26</v>
      </c>
      <c r="K15" s="14"/>
      <c r="L15" s="2">
        <v>8396.26</v>
      </c>
      <c r="M15" s="14"/>
      <c r="N15" s="2">
        <v>8427.51</v>
      </c>
      <c r="O15" s="14"/>
      <c r="P15" s="2">
        <v>8385.69</v>
      </c>
      <c r="Q15" s="14"/>
      <c r="R15" s="2">
        <f t="shared" si="1"/>
        <v>50673.17</v>
      </c>
    </row>
    <row r="16" spans="1:18" x14ac:dyDescent="0.25">
      <c r="A16" s="1"/>
      <c r="B16" s="1"/>
      <c r="C16" s="1"/>
      <c r="D16" s="1"/>
      <c r="E16" s="1" t="s">
        <v>178</v>
      </c>
      <c r="F16" s="2">
        <v>1780.9</v>
      </c>
      <c r="G16" s="14"/>
      <c r="H16" s="2">
        <v>2116.27</v>
      </c>
      <c r="I16" s="14"/>
      <c r="J16" s="2">
        <v>1058.45</v>
      </c>
      <c r="K16" s="14"/>
      <c r="L16" s="2">
        <v>2293.4</v>
      </c>
      <c r="M16" s="14"/>
      <c r="N16" s="2">
        <v>1856.96</v>
      </c>
      <c r="O16" s="14"/>
      <c r="P16" s="2">
        <v>2255.9899999999998</v>
      </c>
      <c r="Q16" s="14"/>
      <c r="R16" s="2">
        <f t="shared" si="1"/>
        <v>11361.97</v>
      </c>
    </row>
    <row r="17" spans="1:18" x14ac:dyDescent="0.25">
      <c r="A17" s="1"/>
      <c r="B17" s="1"/>
      <c r="C17" s="1"/>
      <c r="D17" s="1"/>
      <c r="E17" s="1" t="s">
        <v>188</v>
      </c>
      <c r="F17" s="2">
        <v>2150</v>
      </c>
      <c r="G17" s="14"/>
      <c r="H17" s="2">
        <v>1875</v>
      </c>
      <c r="I17" s="14"/>
      <c r="J17" s="2">
        <v>1700</v>
      </c>
      <c r="K17" s="14"/>
      <c r="L17" s="2">
        <v>2175</v>
      </c>
      <c r="M17" s="14"/>
      <c r="N17" s="2">
        <v>1650</v>
      </c>
      <c r="O17" s="14"/>
      <c r="P17" s="2">
        <v>2300</v>
      </c>
      <c r="Q17" s="14"/>
      <c r="R17" s="2">
        <f t="shared" si="1"/>
        <v>11850</v>
      </c>
    </row>
    <row r="18" spans="1:18" x14ac:dyDescent="0.25">
      <c r="A18" s="1"/>
      <c r="B18" s="1"/>
      <c r="C18" s="1"/>
      <c r="D18" s="1"/>
      <c r="E18" s="1" t="s">
        <v>192</v>
      </c>
      <c r="F18" s="2">
        <v>227.72</v>
      </c>
      <c r="G18" s="14"/>
      <c r="H18" s="2">
        <v>72.39</v>
      </c>
      <c r="I18" s="14"/>
      <c r="J18" s="2">
        <v>161.87</v>
      </c>
      <c r="K18" s="14"/>
      <c r="L18" s="2">
        <v>611.02</v>
      </c>
      <c r="M18" s="14"/>
      <c r="N18" s="2">
        <v>279.41000000000003</v>
      </c>
      <c r="O18" s="14"/>
      <c r="P18" s="2">
        <v>27.03</v>
      </c>
      <c r="Q18" s="14"/>
      <c r="R18" s="2">
        <f t="shared" si="1"/>
        <v>1379.44</v>
      </c>
    </row>
    <row r="19" spans="1:18" x14ac:dyDescent="0.25">
      <c r="A19" s="1"/>
      <c r="B19" s="1"/>
      <c r="C19" s="1"/>
      <c r="D19" s="1"/>
      <c r="E19" s="1" t="s">
        <v>196</v>
      </c>
      <c r="F19" s="2">
        <v>220.24</v>
      </c>
      <c r="G19" s="14"/>
      <c r="H19" s="2">
        <v>0</v>
      </c>
      <c r="I19" s="14"/>
      <c r="J19" s="2">
        <v>306.64999999999998</v>
      </c>
      <c r="K19" s="14"/>
      <c r="L19" s="2">
        <v>29.95</v>
      </c>
      <c r="M19" s="14"/>
      <c r="N19" s="2">
        <v>216.26</v>
      </c>
      <c r="O19" s="14"/>
      <c r="P19" s="2">
        <v>81.78</v>
      </c>
      <c r="Q19" s="14"/>
      <c r="R19" s="2">
        <f t="shared" si="1"/>
        <v>854.88</v>
      </c>
    </row>
    <row r="20" spans="1:18" x14ac:dyDescent="0.25">
      <c r="A20" s="1"/>
      <c r="B20" s="1"/>
      <c r="C20" s="1"/>
      <c r="D20" s="1"/>
      <c r="E20" s="1" t="s">
        <v>200</v>
      </c>
      <c r="F20" s="2">
        <v>924.18</v>
      </c>
      <c r="G20" s="14"/>
      <c r="H20" s="2">
        <v>848.88</v>
      </c>
      <c r="I20" s="14"/>
      <c r="J20" s="2">
        <v>667.4</v>
      </c>
      <c r="K20" s="14"/>
      <c r="L20" s="2">
        <v>1233</v>
      </c>
      <c r="M20" s="14"/>
      <c r="N20" s="2">
        <v>843.7</v>
      </c>
      <c r="O20" s="14"/>
      <c r="P20" s="2">
        <v>1440.5</v>
      </c>
      <c r="Q20" s="14"/>
      <c r="R20" s="2">
        <f t="shared" si="1"/>
        <v>5957.66</v>
      </c>
    </row>
    <row r="21" spans="1:18" ht="15.75" thickBot="1" x14ac:dyDescent="0.3">
      <c r="A21" s="1"/>
      <c r="B21" s="1"/>
      <c r="C21" s="1"/>
      <c r="D21" s="1"/>
      <c r="E21" s="1" t="s">
        <v>460</v>
      </c>
      <c r="F21" s="4">
        <v>0</v>
      </c>
      <c r="G21" s="14"/>
      <c r="H21" s="4">
        <v>-33.89</v>
      </c>
      <c r="I21" s="14"/>
      <c r="J21" s="4">
        <v>0</v>
      </c>
      <c r="K21" s="14"/>
      <c r="L21" s="4">
        <v>0</v>
      </c>
      <c r="M21" s="14"/>
      <c r="N21" s="4">
        <v>0</v>
      </c>
      <c r="O21" s="14"/>
      <c r="P21" s="4">
        <v>0</v>
      </c>
      <c r="Q21" s="14"/>
      <c r="R21" s="4">
        <f t="shared" si="1"/>
        <v>-33.89</v>
      </c>
    </row>
    <row r="22" spans="1:18" ht="15.75" thickBot="1" x14ac:dyDescent="0.3">
      <c r="A22" s="1"/>
      <c r="B22" s="1"/>
      <c r="C22" s="1"/>
      <c r="D22" s="1" t="s">
        <v>204</v>
      </c>
      <c r="E22" s="1"/>
      <c r="F22" s="5">
        <f>ROUND(SUM(F11:F21),5)</f>
        <v>16745.61</v>
      </c>
      <c r="G22" s="14"/>
      <c r="H22" s="5">
        <f>ROUND(SUM(H11:H21),5)</f>
        <v>16513.52</v>
      </c>
      <c r="I22" s="14"/>
      <c r="J22" s="5">
        <f>ROUND(SUM(J11:J21),5)</f>
        <v>14601.92</v>
      </c>
      <c r="K22" s="14"/>
      <c r="L22" s="5">
        <f>ROUND(SUM(L11:L21),5)</f>
        <v>17204.990000000002</v>
      </c>
      <c r="M22" s="14"/>
      <c r="N22" s="5">
        <f>ROUND(SUM(N11:N21),5)</f>
        <v>15948.82</v>
      </c>
      <c r="O22" s="14"/>
      <c r="P22" s="5">
        <f>ROUND(SUM(P11:P21),5)</f>
        <v>17208.93</v>
      </c>
      <c r="Q22" s="14"/>
      <c r="R22" s="5">
        <f t="shared" si="1"/>
        <v>98223.79</v>
      </c>
    </row>
    <row r="23" spans="1:18" ht="30" customHeight="1" x14ac:dyDescent="0.25">
      <c r="A23" s="1"/>
      <c r="B23" s="1" t="s">
        <v>93</v>
      </c>
      <c r="C23" s="1"/>
      <c r="D23" s="1"/>
      <c r="E23" s="1"/>
      <c r="F23" s="2">
        <f>ROUND(F2+F10-F22,5)</f>
        <v>-1259.0899999999999</v>
      </c>
      <c r="G23" s="14"/>
      <c r="H23" s="2">
        <f>ROUND(H2+H10-H22,5)</f>
        <v>-2115.73</v>
      </c>
      <c r="I23" s="14"/>
      <c r="J23" s="2">
        <f>ROUND(J2+J10-J22,5)</f>
        <v>-1261.1300000000001</v>
      </c>
      <c r="K23" s="14"/>
      <c r="L23" s="2">
        <f>ROUND(L2+L10-L22,5)</f>
        <v>837.56</v>
      </c>
      <c r="M23" s="14"/>
      <c r="N23" s="2">
        <f>ROUND(N2+N10-N22,5)</f>
        <v>-211.82</v>
      </c>
      <c r="O23" s="14"/>
      <c r="P23" s="2">
        <f>ROUND(P2+P10-P22,5)</f>
        <v>2775.55</v>
      </c>
      <c r="Q23" s="14"/>
      <c r="R23" s="2">
        <f t="shared" si="1"/>
        <v>-1234.6600000000001</v>
      </c>
    </row>
    <row r="24" spans="1:18" ht="30" customHeight="1" x14ac:dyDescent="0.25">
      <c r="A24" s="1"/>
      <c r="B24" s="1" t="s">
        <v>94</v>
      </c>
      <c r="C24" s="1"/>
      <c r="D24" s="1"/>
      <c r="E24" s="1"/>
      <c r="F24" s="2"/>
      <c r="G24" s="14"/>
      <c r="H24" s="2"/>
      <c r="I24" s="14"/>
      <c r="J24" s="2"/>
      <c r="K24" s="14"/>
      <c r="L24" s="2"/>
      <c r="M24" s="14"/>
      <c r="N24" s="2"/>
      <c r="O24" s="14"/>
      <c r="P24" s="2"/>
      <c r="Q24" s="14"/>
      <c r="R24" s="2"/>
    </row>
    <row r="25" spans="1:18" x14ac:dyDescent="0.25">
      <c r="A25" s="1"/>
      <c r="B25" s="1"/>
      <c r="C25" s="1" t="s">
        <v>95</v>
      </c>
      <c r="D25" s="1"/>
      <c r="E25" s="1"/>
      <c r="F25" s="2"/>
      <c r="G25" s="14"/>
      <c r="H25" s="2"/>
      <c r="I25" s="14"/>
      <c r="J25" s="2"/>
      <c r="K25" s="14"/>
      <c r="L25" s="2"/>
      <c r="M25" s="14"/>
      <c r="N25" s="2"/>
      <c r="O25" s="14"/>
      <c r="P25" s="2"/>
      <c r="Q25" s="14"/>
      <c r="R25" s="2"/>
    </row>
    <row r="26" spans="1:18" x14ac:dyDescent="0.25">
      <c r="A26" s="1"/>
      <c r="B26" s="1"/>
      <c r="C26" s="1"/>
      <c r="D26" s="1" t="s">
        <v>96</v>
      </c>
      <c r="E26" s="1"/>
      <c r="F26" s="2">
        <v>219.68</v>
      </c>
      <c r="G26" s="14"/>
      <c r="H26" s="2">
        <v>443.34</v>
      </c>
      <c r="I26" s="14"/>
      <c r="J26" s="2">
        <v>228.74</v>
      </c>
      <c r="K26" s="14"/>
      <c r="L26" s="2">
        <v>60.24</v>
      </c>
      <c r="M26" s="14"/>
      <c r="N26" s="2">
        <v>885.53</v>
      </c>
      <c r="O26" s="14"/>
      <c r="P26" s="2">
        <v>441.61</v>
      </c>
      <c r="Q26" s="14"/>
      <c r="R26" s="2">
        <f t="shared" ref="R26:R31" si="2">ROUND(SUM(F26:P26),5)</f>
        <v>2279.14</v>
      </c>
    </row>
    <row r="27" spans="1:18" x14ac:dyDescent="0.25">
      <c r="A27" s="1"/>
      <c r="B27" s="1"/>
      <c r="C27" s="1"/>
      <c r="D27" s="1" t="s">
        <v>100</v>
      </c>
      <c r="E27" s="1"/>
      <c r="F27" s="2">
        <v>-287.73</v>
      </c>
      <c r="G27" s="14"/>
      <c r="H27" s="2">
        <v>-252.42</v>
      </c>
      <c r="I27" s="14"/>
      <c r="J27" s="2">
        <v>-28.5</v>
      </c>
      <c r="K27" s="14"/>
      <c r="L27" s="2">
        <v>0</v>
      </c>
      <c r="M27" s="14"/>
      <c r="N27" s="2">
        <v>-392.76</v>
      </c>
      <c r="O27" s="14"/>
      <c r="P27" s="2">
        <v>-289.35000000000002</v>
      </c>
      <c r="Q27" s="14"/>
      <c r="R27" s="2">
        <f t="shared" si="2"/>
        <v>-1250.76</v>
      </c>
    </row>
    <row r="28" spans="1:18" x14ac:dyDescent="0.25">
      <c r="A28" s="1"/>
      <c r="B28" s="1"/>
      <c r="C28" s="1"/>
      <c r="D28" s="1" t="s">
        <v>205</v>
      </c>
      <c r="E28" s="1"/>
      <c r="F28" s="2">
        <v>325</v>
      </c>
      <c r="G28" s="14"/>
      <c r="H28" s="2">
        <v>1765</v>
      </c>
      <c r="I28" s="14"/>
      <c r="J28" s="2">
        <v>-172</v>
      </c>
      <c r="K28" s="14"/>
      <c r="L28" s="2">
        <v>-640</v>
      </c>
      <c r="M28" s="14"/>
      <c r="N28" s="2">
        <v>-1045</v>
      </c>
      <c r="O28" s="14"/>
      <c r="P28" s="2">
        <v>1975</v>
      </c>
      <c r="Q28" s="14"/>
      <c r="R28" s="2">
        <f t="shared" si="2"/>
        <v>2208</v>
      </c>
    </row>
    <row r="29" spans="1:18" x14ac:dyDescent="0.25">
      <c r="A29" s="1"/>
      <c r="B29" s="1"/>
      <c r="C29" s="1"/>
      <c r="D29" s="1" t="s">
        <v>461</v>
      </c>
      <c r="E29" s="1"/>
      <c r="F29" s="2">
        <v>-1514.79</v>
      </c>
      <c r="G29" s="14"/>
      <c r="H29" s="2">
        <v>-5298.68</v>
      </c>
      <c r="I29" s="14"/>
      <c r="J29" s="2">
        <v>-8179.83</v>
      </c>
      <c r="K29" s="14"/>
      <c r="L29" s="2">
        <v>-3674.49</v>
      </c>
      <c r="M29" s="14"/>
      <c r="N29" s="2">
        <v>292.72000000000003</v>
      </c>
      <c r="O29" s="14"/>
      <c r="P29" s="2">
        <v>0</v>
      </c>
      <c r="Q29" s="14"/>
      <c r="R29" s="2">
        <f t="shared" si="2"/>
        <v>-18375.07</v>
      </c>
    </row>
    <row r="30" spans="1:18" ht="15.75" thickBot="1" x14ac:dyDescent="0.3">
      <c r="A30" s="1"/>
      <c r="B30" s="1"/>
      <c r="C30" s="1"/>
      <c r="D30" s="1" t="s">
        <v>462</v>
      </c>
      <c r="E30" s="1"/>
      <c r="F30" s="3">
        <v>0</v>
      </c>
      <c r="G30" s="14"/>
      <c r="H30" s="3">
        <v>-2113.2199999999998</v>
      </c>
      <c r="I30" s="14"/>
      <c r="J30" s="3">
        <v>1707.28</v>
      </c>
      <c r="K30" s="14"/>
      <c r="L30" s="3">
        <v>-152.16</v>
      </c>
      <c r="M30" s="14"/>
      <c r="N30" s="3">
        <v>252.54</v>
      </c>
      <c r="O30" s="14"/>
      <c r="P30" s="3">
        <v>0</v>
      </c>
      <c r="Q30" s="14"/>
      <c r="R30" s="3">
        <f t="shared" si="2"/>
        <v>-305.56</v>
      </c>
    </row>
    <row r="31" spans="1:18" x14ac:dyDescent="0.25">
      <c r="A31" s="1"/>
      <c r="B31" s="1"/>
      <c r="C31" s="1" t="s">
        <v>102</v>
      </c>
      <c r="D31" s="1"/>
      <c r="E31" s="1"/>
      <c r="F31" s="2">
        <f>ROUND(SUM(F25:F30),5)</f>
        <v>-1257.8399999999999</v>
      </c>
      <c r="G31" s="14"/>
      <c r="H31" s="2">
        <f>ROUND(SUM(H25:H30),5)</f>
        <v>-5455.98</v>
      </c>
      <c r="I31" s="14"/>
      <c r="J31" s="2">
        <f>ROUND(SUM(J25:J30),5)</f>
        <v>-6444.31</v>
      </c>
      <c r="K31" s="14"/>
      <c r="L31" s="2">
        <f>ROUND(SUM(L25:L30),5)</f>
        <v>-4406.41</v>
      </c>
      <c r="M31" s="14"/>
      <c r="N31" s="2">
        <f>ROUND(SUM(N25:N30),5)</f>
        <v>-6.97</v>
      </c>
      <c r="O31" s="14"/>
      <c r="P31" s="2">
        <f>ROUND(SUM(P25:P30),5)</f>
        <v>2127.2600000000002</v>
      </c>
      <c r="Q31" s="14"/>
      <c r="R31" s="2">
        <f t="shared" si="2"/>
        <v>-15444.25</v>
      </c>
    </row>
    <row r="32" spans="1:18" ht="30" customHeight="1" x14ac:dyDescent="0.25">
      <c r="A32" s="1"/>
      <c r="B32" s="1"/>
      <c r="C32" s="1" t="s">
        <v>463</v>
      </c>
      <c r="D32" s="1"/>
      <c r="E32" s="1"/>
      <c r="F32" s="2"/>
      <c r="G32" s="14"/>
      <c r="H32" s="2"/>
      <c r="I32" s="14"/>
      <c r="J32" s="2"/>
      <c r="K32" s="14"/>
      <c r="L32" s="2"/>
      <c r="M32" s="14"/>
      <c r="N32" s="2"/>
      <c r="O32" s="14"/>
      <c r="P32" s="2"/>
      <c r="Q32" s="14"/>
      <c r="R32" s="2"/>
    </row>
    <row r="33" spans="1:18" ht="15.75" thickBot="1" x14ac:dyDescent="0.3">
      <c r="A33" s="1"/>
      <c r="B33" s="1"/>
      <c r="C33" s="1"/>
      <c r="D33" s="1" t="s">
        <v>464</v>
      </c>
      <c r="E33" s="1"/>
      <c r="F33" s="4">
        <v>0</v>
      </c>
      <c r="G33" s="14"/>
      <c r="H33" s="4">
        <v>0</v>
      </c>
      <c r="I33" s="14"/>
      <c r="J33" s="4">
        <v>0</v>
      </c>
      <c r="K33" s="14"/>
      <c r="L33" s="4">
        <v>0</v>
      </c>
      <c r="M33" s="14"/>
      <c r="N33" s="4">
        <v>0</v>
      </c>
      <c r="O33" s="14"/>
      <c r="P33" s="4">
        <v>0</v>
      </c>
      <c r="Q33" s="14"/>
      <c r="R33" s="4">
        <f>ROUND(SUM(F33:P33),5)</f>
        <v>0</v>
      </c>
    </row>
    <row r="34" spans="1:18" ht="15.75" thickBot="1" x14ac:dyDescent="0.3">
      <c r="A34" s="1"/>
      <c r="B34" s="1"/>
      <c r="C34" s="1" t="s">
        <v>465</v>
      </c>
      <c r="D34" s="1"/>
      <c r="E34" s="1"/>
      <c r="F34" s="6">
        <f>ROUND(SUM(F32:F33),5)</f>
        <v>0</v>
      </c>
      <c r="G34" s="14"/>
      <c r="H34" s="6">
        <f>ROUND(SUM(H32:H33),5)</f>
        <v>0</v>
      </c>
      <c r="I34" s="14"/>
      <c r="J34" s="6">
        <f>ROUND(SUM(J32:J33),5)</f>
        <v>0</v>
      </c>
      <c r="K34" s="14"/>
      <c r="L34" s="6">
        <f>ROUND(SUM(L32:L33),5)</f>
        <v>0</v>
      </c>
      <c r="M34" s="14"/>
      <c r="N34" s="6">
        <f>ROUND(SUM(N32:N33),5)</f>
        <v>0</v>
      </c>
      <c r="O34" s="14"/>
      <c r="P34" s="6">
        <f>ROUND(SUM(P32:P33),5)</f>
        <v>0</v>
      </c>
      <c r="Q34" s="14"/>
      <c r="R34" s="6">
        <f>ROUND(SUM(F34:P34),5)</f>
        <v>0</v>
      </c>
    </row>
    <row r="35" spans="1:18" ht="30" customHeight="1" thickBot="1" x14ac:dyDescent="0.3">
      <c r="A35" s="1"/>
      <c r="B35" s="1" t="s">
        <v>103</v>
      </c>
      <c r="C35" s="1"/>
      <c r="D35" s="1"/>
      <c r="E35" s="1"/>
      <c r="F35" s="6">
        <f>ROUND(F24+F31-F34,5)</f>
        <v>-1257.8399999999999</v>
      </c>
      <c r="G35" s="14"/>
      <c r="H35" s="6">
        <f>ROUND(H24+H31-H34,5)</f>
        <v>-5455.98</v>
      </c>
      <c r="I35" s="14"/>
      <c r="J35" s="6">
        <f>ROUND(J24+J31-J34,5)</f>
        <v>-6444.31</v>
      </c>
      <c r="K35" s="14"/>
      <c r="L35" s="6">
        <f>ROUND(L24+L31-L34,5)</f>
        <v>-4406.41</v>
      </c>
      <c r="M35" s="14"/>
      <c r="N35" s="6">
        <f>ROUND(N24+N31-N34,5)</f>
        <v>-6.97</v>
      </c>
      <c r="O35" s="14"/>
      <c r="P35" s="6">
        <f>ROUND(P24+P31-P34,5)</f>
        <v>2127.2600000000002</v>
      </c>
      <c r="Q35" s="14"/>
      <c r="R35" s="6">
        <f>ROUND(SUM(F35:P35),5)</f>
        <v>-15444.25</v>
      </c>
    </row>
    <row r="36" spans="1:18" s="8" customFormat="1" ht="30" customHeight="1" thickBot="1" x14ac:dyDescent="0.25">
      <c r="A36" s="1" t="s">
        <v>44</v>
      </c>
      <c r="B36" s="1"/>
      <c r="C36" s="1"/>
      <c r="D36" s="1"/>
      <c r="E36" s="1"/>
      <c r="F36" s="7">
        <f>ROUND(F23+F35,5)</f>
        <v>-2516.9299999999998</v>
      </c>
      <c r="G36" s="1"/>
      <c r="H36" s="7">
        <f>ROUND(H23+H35,5)</f>
        <v>-7571.71</v>
      </c>
      <c r="I36" s="1"/>
      <c r="J36" s="7">
        <f>ROUND(J23+J35,5)</f>
        <v>-7705.44</v>
      </c>
      <c r="K36" s="1"/>
      <c r="L36" s="7">
        <f>ROUND(L23+L35,5)</f>
        <v>-3568.85</v>
      </c>
      <c r="M36" s="1"/>
      <c r="N36" s="7">
        <f>ROUND(N23+N35,5)</f>
        <v>-218.79</v>
      </c>
      <c r="O36" s="1"/>
      <c r="P36" s="7">
        <f>ROUND(P23+P35,5)</f>
        <v>4902.8100000000004</v>
      </c>
      <c r="Q36" s="1"/>
      <c r="R36" s="7">
        <f>ROUND(SUM(F36:P36),5)</f>
        <v>-16678.91</v>
      </c>
    </row>
    <row r="37" spans="1:18" ht="15.75" thickTop="1" x14ac:dyDescent="0.25"/>
  </sheetData>
  <pageMargins left="0.7" right="0.7" top="0.75" bottom="0.75" header="0.1" footer="0.3"/>
  <pageSetup orientation="portrait" horizontalDpi="4294967292" verticalDpi="0" r:id="rId1"/>
  <headerFooter>
    <oddHeader>&amp;L&amp;"Arial,Bold"&amp;8 4:08 PM
&amp;"Arial,Bold"&amp;8 02/13/16
&amp;"Arial,Bold"&amp;8 Accrual Basis&amp;C&amp;"Arial,Bold"&amp;12 Center for Spiritual Living - Greater Dayton
&amp;"Arial,Bold"&amp;14 Collapsed Profit &amp;&amp; Loss
&amp;"Arial,Bold"&amp;10 August 2015 through January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8" r:id="rId4" name="HEADER"/>
      </mc:Fallback>
    </mc:AlternateContent>
    <mc:AlternateContent xmlns:mc="http://schemas.openxmlformats.org/markup-compatibility/2006">
      <mc:Choice Requires="x14">
        <control shapeId="921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7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0"/>
  <sheetViews>
    <sheetView workbookViewId="0">
      <pane xSplit="7110" ySplit="615" topLeftCell="H2"/>
      <selection pane="topRight" activeCell="H1" sqref="H1"/>
      <selection pane="bottomLeft" activeCell="A2" sqref="A2"/>
      <selection pane="bottomRight" activeCell="H2" sqref="H2"/>
    </sheetView>
  </sheetViews>
  <sheetFormatPr defaultRowHeight="15" x14ac:dyDescent="0.25"/>
  <cols>
    <col min="1" max="6" width="3" style="20" customWidth="1"/>
    <col min="7" max="7" width="30.42578125" style="20" customWidth="1"/>
    <col min="8" max="9" width="2.28515625" style="20" customWidth="1"/>
    <col min="10" max="10" width="14.28515625" style="20" bestFit="1" customWidth="1"/>
    <col min="11" max="11" width="2.28515625" style="20" customWidth="1"/>
    <col min="12" max="12" width="8.7109375" style="20" bestFit="1" customWidth="1"/>
    <col min="13" max="13" width="2.28515625" style="20" customWidth="1"/>
    <col min="14" max="14" width="13.7109375" style="20" bestFit="1" customWidth="1"/>
    <col min="15" max="15" width="2.28515625" style="20" customWidth="1"/>
    <col min="16" max="16" width="28.42578125" style="20" bestFit="1" customWidth="1"/>
    <col min="17" max="17" width="2.28515625" style="20" customWidth="1"/>
    <col min="18" max="18" width="30.7109375" style="20" customWidth="1"/>
    <col min="19" max="19" width="2.28515625" style="20" customWidth="1"/>
    <col min="20" max="20" width="10.7109375" style="20" bestFit="1" customWidth="1"/>
    <col min="21" max="21" width="2.28515625" style="20" customWidth="1"/>
    <col min="22" max="22" width="7.85546875" style="20" bestFit="1" customWidth="1"/>
    <col min="23" max="23" width="2.28515625" style="20" customWidth="1"/>
    <col min="24" max="24" width="7.85546875" style="20" bestFit="1" customWidth="1"/>
  </cols>
  <sheetData>
    <row r="1" spans="1:24" s="11" customFormat="1" ht="15.75" thickBot="1" x14ac:dyDescent="0.3">
      <c r="A1" s="15"/>
      <c r="B1" s="15"/>
      <c r="C1" s="15"/>
      <c r="D1" s="15"/>
      <c r="E1" s="15"/>
      <c r="F1" s="15"/>
      <c r="G1" s="15"/>
      <c r="H1" s="15"/>
      <c r="I1" s="15"/>
      <c r="J1" s="10" t="s">
        <v>116</v>
      </c>
      <c r="K1" s="15"/>
      <c r="L1" s="10" t="s">
        <v>80</v>
      </c>
      <c r="M1" s="15"/>
      <c r="N1" s="10" t="s">
        <v>81</v>
      </c>
      <c r="O1" s="15"/>
      <c r="P1" s="10" t="s">
        <v>82</v>
      </c>
      <c r="Q1" s="15"/>
      <c r="R1" s="10" t="s">
        <v>117</v>
      </c>
      <c r="S1" s="15"/>
      <c r="T1" s="10" t="s">
        <v>83</v>
      </c>
      <c r="U1" s="15"/>
      <c r="V1" s="10" t="s">
        <v>84</v>
      </c>
      <c r="W1" s="15"/>
      <c r="X1" s="10" t="s">
        <v>118</v>
      </c>
    </row>
    <row r="2" spans="1:24" ht="15.75" thickTop="1" x14ac:dyDescent="0.25">
      <c r="A2" s="1"/>
      <c r="B2" s="1" t="s">
        <v>85</v>
      </c>
      <c r="C2" s="1"/>
      <c r="D2" s="1"/>
      <c r="E2" s="1"/>
      <c r="F2" s="1"/>
      <c r="G2" s="1"/>
      <c r="H2" s="1"/>
      <c r="I2" s="1"/>
      <c r="J2" s="1"/>
      <c r="K2" s="1"/>
      <c r="L2" s="21"/>
      <c r="M2" s="1"/>
      <c r="N2" s="1"/>
      <c r="O2" s="1"/>
      <c r="P2" s="1"/>
      <c r="Q2" s="1"/>
      <c r="R2" s="1"/>
      <c r="S2" s="1"/>
      <c r="T2" s="1"/>
      <c r="U2" s="1"/>
      <c r="V2" s="22"/>
      <c r="W2" s="1"/>
      <c r="X2" s="22"/>
    </row>
    <row r="3" spans="1:24" x14ac:dyDescent="0.25">
      <c r="A3" s="1"/>
      <c r="B3" s="1"/>
      <c r="C3" s="1"/>
      <c r="D3" s="1" t="s">
        <v>86</v>
      </c>
      <c r="E3" s="1"/>
      <c r="F3" s="1"/>
      <c r="G3" s="1"/>
      <c r="H3" s="1"/>
      <c r="I3" s="1"/>
      <c r="J3" s="1"/>
      <c r="K3" s="1"/>
      <c r="L3" s="21"/>
      <c r="M3" s="1"/>
      <c r="N3" s="1"/>
      <c r="O3" s="1"/>
      <c r="P3" s="1"/>
      <c r="Q3" s="1"/>
      <c r="R3" s="1"/>
      <c r="S3" s="1"/>
      <c r="T3" s="1"/>
      <c r="U3" s="1"/>
      <c r="V3" s="22"/>
      <c r="W3" s="1"/>
      <c r="X3" s="22"/>
    </row>
    <row r="4" spans="1:24" x14ac:dyDescent="0.25">
      <c r="A4" s="1"/>
      <c r="B4" s="1"/>
      <c r="C4" s="1"/>
      <c r="D4" s="1"/>
      <c r="E4" s="1" t="s">
        <v>87</v>
      </c>
      <c r="F4" s="1"/>
      <c r="G4" s="1"/>
      <c r="H4" s="1"/>
      <c r="I4" s="1"/>
      <c r="J4" s="1"/>
      <c r="K4" s="1"/>
      <c r="L4" s="21"/>
      <c r="M4" s="1"/>
      <c r="N4" s="1"/>
      <c r="O4" s="1"/>
      <c r="P4" s="1"/>
      <c r="Q4" s="1"/>
      <c r="R4" s="1"/>
      <c r="S4" s="1"/>
      <c r="T4" s="1"/>
      <c r="U4" s="1"/>
      <c r="V4" s="22"/>
      <c r="W4" s="1"/>
      <c r="X4" s="22"/>
    </row>
    <row r="5" spans="1:24" x14ac:dyDescent="0.25">
      <c r="A5" s="1"/>
      <c r="B5" s="1"/>
      <c r="C5" s="1"/>
      <c r="D5" s="1"/>
      <c r="E5" s="1"/>
      <c r="F5" s="1" t="s">
        <v>119</v>
      </c>
      <c r="G5" s="1"/>
      <c r="H5" s="1"/>
      <c r="I5" s="1"/>
      <c r="J5" s="1"/>
      <c r="K5" s="1"/>
      <c r="L5" s="21"/>
      <c r="M5" s="1"/>
      <c r="N5" s="1"/>
      <c r="O5" s="1"/>
      <c r="P5" s="1"/>
      <c r="Q5" s="1"/>
      <c r="R5" s="1"/>
      <c r="S5" s="1"/>
      <c r="T5" s="1"/>
      <c r="U5" s="1"/>
      <c r="V5" s="22"/>
      <c r="W5" s="1"/>
      <c r="X5" s="22"/>
    </row>
    <row r="6" spans="1:24" x14ac:dyDescent="0.25">
      <c r="A6" s="14"/>
      <c r="B6" s="14"/>
      <c r="C6" s="14"/>
      <c r="D6" s="14"/>
      <c r="E6" s="14"/>
      <c r="F6" s="14"/>
      <c r="G6" s="14"/>
      <c r="H6" s="14"/>
      <c r="I6" s="14"/>
      <c r="J6" s="14" t="s">
        <v>215</v>
      </c>
      <c r="K6" s="14"/>
      <c r="L6" s="23">
        <v>42373</v>
      </c>
      <c r="M6" s="14"/>
      <c r="N6" s="14"/>
      <c r="O6" s="14"/>
      <c r="P6" s="14" t="s">
        <v>304</v>
      </c>
      <c r="Q6" s="14"/>
      <c r="R6" s="14" t="s">
        <v>355</v>
      </c>
      <c r="S6" s="14"/>
      <c r="T6" s="14"/>
      <c r="U6" s="14"/>
      <c r="V6" s="2">
        <v>332</v>
      </c>
      <c r="W6" s="14"/>
      <c r="X6" s="2">
        <f t="shared" ref="X6:X17" si="0">ROUND(X5+V6,5)</f>
        <v>332</v>
      </c>
    </row>
    <row r="7" spans="1:24" x14ac:dyDescent="0.25">
      <c r="A7" s="14"/>
      <c r="B7" s="14"/>
      <c r="C7" s="14"/>
      <c r="D7" s="14"/>
      <c r="E7" s="14"/>
      <c r="F7" s="14"/>
      <c r="G7" s="14"/>
      <c r="H7" s="14"/>
      <c r="I7" s="14"/>
      <c r="J7" s="14" t="s">
        <v>215</v>
      </c>
      <c r="K7" s="14"/>
      <c r="L7" s="23">
        <v>42375</v>
      </c>
      <c r="M7" s="14"/>
      <c r="N7" s="14"/>
      <c r="O7" s="14"/>
      <c r="P7" s="14" t="s">
        <v>304</v>
      </c>
      <c r="Q7" s="14"/>
      <c r="R7" s="14" t="s">
        <v>356</v>
      </c>
      <c r="S7" s="14"/>
      <c r="T7" s="14"/>
      <c r="U7" s="14"/>
      <c r="V7" s="2">
        <v>45</v>
      </c>
      <c r="W7" s="14"/>
      <c r="X7" s="2">
        <f t="shared" si="0"/>
        <v>377</v>
      </c>
    </row>
    <row r="8" spans="1:24" x14ac:dyDescent="0.25">
      <c r="A8" s="14"/>
      <c r="B8" s="14"/>
      <c r="C8" s="14"/>
      <c r="D8" s="14"/>
      <c r="E8" s="14"/>
      <c r="F8" s="14"/>
      <c r="G8" s="14"/>
      <c r="H8" s="14"/>
      <c r="I8" s="14"/>
      <c r="J8" s="14" t="s">
        <v>215</v>
      </c>
      <c r="K8" s="14"/>
      <c r="L8" s="23">
        <v>42380</v>
      </c>
      <c r="M8" s="14"/>
      <c r="N8" s="14"/>
      <c r="O8" s="14"/>
      <c r="P8" s="14" t="s">
        <v>304</v>
      </c>
      <c r="Q8" s="14"/>
      <c r="R8" s="14" t="s">
        <v>357</v>
      </c>
      <c r="S8" s="14"/>
      <c r="T8" s="14"/>
      <c r="U8" s="14"/>
      <c r="V8" s="2">
        <v>130</v>
      </c>
      <c r="W8" s="14"/>
      <c r="X8" s="2">
        <f t="shared" si="0"/>
        <v>507</v>
      </c>
    </row>
    <row r="9" spans="1:24" x14ac:dyDescent="0.25">
      <c r="A9" s="14"/>
      <c r="B9" s="14"/>
      <c r="C9" s="14"/>
      <c r="D9" s="14"/>
      <c r="E9" s="14"/>
      <c r="F9" s="14"/>
      <c r="G9" s="14"/>
      <c r="H9" s="14"/>
      <c r="I9" s="14"/>
      <c r="J9" s="14" t="s">
        <v>215</v>
      </c>
      <c r="K9" s="14"/>
      <c r="L9" s="23">
        <v>42380</v>
      </c>
      <c r="M9" s="14"/>
      <c r="N9" s="14"/>
      <c r="O9" s="14"/>
      <c r="P9" s="14" t="s">
        <v>304</v>
      </c>
      <c r="Q9" s="14"/>
      <c r="R9" s="14" t="s">
        <v>358</v>
      </c>
      <c r="S9" s="14"/>
      <c r="T9" s="14"/>
      <c r="U9" s="14"/>
      <c r="V9" s="2">
        <v>207</v>
      </c>
      <c r="W9" s="14"/>
      <c r="X9" s="2">
        <f t="shared" si="0"/>
        <v>714</v>
      </c>
    </row>
    <row r="10" spans="1:24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 t="s">
        <v>215</v>
      </c>
      <c r="K10" s="14"/>
      <c r="L10" s="23">
        <v>42382</v>
      </c>
      <c r="M10" s="14"/>
      <c r="N10" s="14"/>
      <c r="O10" s="14"/>
      <c r="P10" s="14" t="s">
        <v>304</v>
      </c>
      <c r="Q10" s="14"/>
      <c r="R10" s="14" t="s">
        <v>359</v>
      </c>
      <c r="S10" s="14"/>
      <c r="T10" s="14"/>
      <c r="U10" s="14"/>
      <c r="V10" s="2">
        <v>45</v>
      </c>
      <c r="W10" s="14"/>
      <c r="X10" s="2">
        <f t="shared" si="0"/>
        <v>759</v>
      </c>
    </row>
    <row r="11" spans="1:24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 t="s">
        <v>215</v>
      </c>
      <c r="K11" s="14"/>
      <c r="L11" s="23">
        <v>42384</v>
      </c>
      <c r="M11" s="14"/>
      <c r="N11" s="14"/>
      <c r="O11" s="14"/>
      <c r="P11" s="14" t="s">
        <v>304</v>
      </c>
      <c r="Q11" s="14"/>
      <c r="R11" s="14" t="s">
        <v>360</v>
      </c>
      <c r="S11" s="14"/>
      <c r="T11" s="14"/>
      <c r="U11" s="14"/>
      <c r="V11" s="2">
        <v>450</v>
      </c>
      <c r="W11" s="14"/>
      <c r="X11" s="2">
        <f t="shared" si="0"/>
        <v>1209</v>
      </c>
    </row>
    <row r="12" spans="1:24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 t="s">
        <v>215</v>
      </c>
      <c r="K12" s="14"/>
      <c r="L12" s="23">
        <v>42388</v>
      </c>
      <c r="M12" s="14"/>
      <c r="N12" s="14"/>
      <c r="O12" s="14"/>
      <c r="P12" s="14" t="s">
        <v>304</v>
      </c>
      <c r="Q12" s="14"/>
      <c r="R12" s="14" t="s">
        <v>361</v>
      </c>
      <c r="S12" s="14"/>
      <c r="T12" s="14"/>
      <c r="U12" s="14"/>
      <c r="V12" s="2">
        <v>437</v>
      </c>
      <c r="W12" s="14"/>
      <c r="X12" s="2">
        <f t="shared" si="0"/>
        <v>1646</v>
      </c>
    </row>
    <row r="13" spans="1:24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 t="s">
        <v>215</v>
      </c>
      <c r="K13" s="14"/>
      <c r="L13" s="23">
        <v>42388</v>
      </c>
      <c r="M13" s="14"/>
      <c r="N13" s="14"/>
      <c r="O13" s="14"/>
      <c r="P13" s="14" t="s">
        <v>305</v>
      </c>
      <c r="Q13" s="14"/>
      <c r="R13" s="14" t="s">
        <v>362</v>
      </c>
      <c r="S13" s="14"/>
      <c r="T13" s="14"/>
      <c r="U13" s="14"/>
      <c r="V13" s="2">
        <v>230</v>
      </c>
      <c r="W13" s="14"/>
      <c r="X13" s="2">
        <f t="shared" si="0"/>
        <v>1876</v>
      </c>
    </row>
    <row r="14" spans="1:24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 t="s">
        <v>215</v>
      </c>
      <c r="K14" s="14"/>
      <c r="L14" s="23">
        <v>42389</v>
      </c>
      <c r="M14" s="14"/>
      <c r="N14" s="14"/>
      <c r="O14" s="14"/>
      <c r="P14" s="14" t="s">
        <v>304</v>
      </c>
      <c r="Q14" s="14"/>
      <c r="R14" s="14" t="s">
        <v>363</v>
      </c>
      <c r="S14" s="14"/>
      <c r="T14" s="14"/>
      <c r="U14" s="14"/>
      <c r="V14" s="2">
        <v>45</v>
      </c>
      <c r="W14" s="14"/>
      <c r="X14" s="2">
        <f t="shared" si="0"/>
        <v>1921</v>
      </c>
    </row>
    <row r="15" spans="1:24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 t="s">
        <v>215</v>
      </c>
      <c r="K15" s="14"/>
      <c r="L15" s="23">
        <v>42389</v>
      </c>
      <c r="M15" s="14"/>
      <c r="N15" s="14"/>
      <c r="O15" s="14"/>
      <c r="P15" s="14" t="s">
        <v>304</v>
      </c>
      <c r="Q15" s="14"/>
      <c r="R15" s="14" t="s">
        <v>363</v>
      </c>
      <c r="S15" s="14"/>
      <c r="T15" s="14"/>
      <c r="U15" s="14"/>
      <c r="V15" s="2">
        <v>1800</v>
      </c>
      <c r="W15" s="14"/>
      <c r="X15" s="2">
        <f t="shared" si="0"/>
        <v>3721</v>
      </c>
    </row>
    <row r="16" spans="1:24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 t="s">
        <v>215</v>
      </c>
      <c r="K16" s="14"/>
      <c r="L16" s="23">
        <v>42394</v>
      </c>
      <c r="M16" s="14"/>
      <c r="N16" s="14"/>
      <c r="O16" s="14"/>
      <c r="P16" s="14" t="s">
        <v>304</v>
      </c>
      <c r="Q16" s="14"/>
      <c r="R16" s="14" t="s">
        <v>364</v>
      </c>
      <c r="S16" s="14"/>
      <c r="T16" s="14"/>
      <c r="U16" s="14"/>
      <c r="V16" s="2">
        <v>207</v>
      </c>
      <c r="W16" s="14"/>
      <c r="X16" s="2">
        <f t="shared" si="0"/>
        <v>3928</v>
      </c>
    </row>
    <row r="17" spans="1:24" ht="15.75" thickBo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 t="s">
        <v>215</v>
      </c>
      <c r="K17" s="14"/>
      <c r="L17" s="23">
        <v>42396</v>
      </c>
      <c r="M17" s="14"/>
      <c r="N17" s="14"/>
      <c r="O17" s="14"/>
      <c r="P17" s="14" t="s">
        <v>304</v>
      </c>
      <c r="Q17" s="14"/>
      <c r="R17" s="14" t="s">
        <v>365</v>
      </c>
      <c r="S17" s="14"/>
      <c r="T17" s="14"/>
      <c r="U17" s="14"/>
      <c r="V17" s="3">
        <v>45</v>
      </c>
      <c r="W17" s="14"/>
      <c r="X17" s="3">
        <f t="shared" si="0"/>
        <v>3973</v>
      </c>
    </row>
    <row r="18" spans="1:24" x14ac:dyDescent="0.25">
      <c r="A18" s="14"/>
      <c r="B18" s="14"/>
      <c r="C18" s="14"/>
      <c r="D18" s="14"/>
      <c r="E18" s="14"/>
      <c r="F18" s="14" t="s">
        <v>120</v>
      </c>
      <c r="G18" s="14"/>
      <c r="H18" s="14"/>
      <c r="I18" s="14"/>
      <c r="J18" s="14"/>
      <c r="K18" s="14"/>
      <c r="L18" s="23"/>
      <c r="M18" s="14"/>
      <c r="N18" s="14"/>
      <c r="O18" s="14"/>
      <c r="P18" s="14"/>
      <c r="Q18" s="14"/>
      <c r="R18" s="14"/>
      <c r="S18" s="14"/>
      <c r="T18" s="14"/>
      <c r="U18" s="14"/>
      <c r="V18" s="2">
        <f>ROUND(SUM(V5:V17),5)</f>
        <v>3973</v>
      </c>
      <c r="W18" s="14"/>
      <c r="X18" s="2">
        <f>X17</f>
        <v>3973</v>
      </c>
    </row>
    <row r="19" spans="1:24" ht="30" customHeight="1" x14ac:dyDescent="0.25">
      <c r="A19" s="1"/>
      <c r="B19" s="1"/>
      <c r="C19" s="1"/>
      <c r="D19" s="1"/>
      <c r="E19" s="1"/>
      <c r="F19" s="1" t="s">
        <v>88</v>
      </c>
      <c r="G19" s="1"/>
      <c r="H19" s="1"/>
      <c r="I19" s="1"/>
      <c r="J19" s="1"/>
      <c r="K19" s="1"/>
      <c r="L19" s="21"/>
      <c r="M19" s="1"/>
      <c r="N19" s="1"/>
      <c r="O19" s="1"/>
      <c r="P19" s="1"/>
      <c r="Q19" s="1"/>
      <c r="R19" s="1"/>
      <c r="S19" s="1"/>
      <c r="T19" s="1"/>
      <c r="U19" s="1"/>
      <c r="V19" s="22"/>
      <c r="W19" s="1"/>
      <c r="X19" s="22"/>
    </row>
    <row r="20" spans="1:24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 t="s">
        <v>215</v>
      </c>
      <c r="K20" s="14"/>
      <c r="L20" s="23">
        <v>42373</v>
      </c>
      <c r="M20" s="14"/>
      <c r="N20" s="14"/>
      <c r="O20" s="14"/>
      <c r="P20" s="14"/>
      <c r="Q20" s="14"/>
      <c r="R20" s="14" t="s">
        <v>366</v>
      </c>
      <c r="S20" s="14"/>
      <c r="T20" s="14"/>
      <c r="U20" s="14"/>
      <c r="V20" s="2">
        <v>4964</v>
      </c>
      <c r="W20" s="14"/>
      <c r="X20" s="2">
        <f t="shared" ref="X20:X30" si="1">ROUND(X19+V20,5)</f>
        <v>4964</v>
      </c>
    </row>
    <row r="21" spans="1:24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 t="s">
        <v>215</v>
      </c>
      <c r="K21" s="14"/>
      <c r="L21" s="23">
        <v>42373</v>
      </c>
      <c r="M21" s="14"/>
      <c r="N21" s="14"/>
      <c r="O21" s="14"/>
      <c r="P21" s="14"/>
      <c r="Q21" s="14"/>
      <c r="R21" s="14" t="s">
        <v>367</v>
      </c>
      <c r="S21" s="14"/>
      <c r="T21" s="14"/>
      <c r="U21" s="14"/>
      <c r="V21" s="2">
        <v>255</v>
      </c>
      <c r="W21" s="14"/>
      <c r="X21" s="2">
        <f t="shared" si="1"/>
        <v>5219</v>
      </c>
    </row>
    <row r="22" spans="1:24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 t="s">
        <v>215</v>
      </c>
      <c r="K22" s="14"/>
      <c r="L22" s="23">
        <v>42380</v>
      </c>
      <c r="M22" s="14"/>
      <c r="N22" s="14"/>
      <c r="O22" s="14"/>
      <c r="P22" s="14"/>
      <c r="Q22" s="14"/>
      <c r="R22" s="14" t="s">
        <v>368</v>
      </c>
      <c r="S22" s="14"/>
      <c r="T22" s="14"/>
      <c r="U22" s="14"/>
      <c r="V22" s="2">
        <v>2008</v>
      </c>
      <c r="W22" s="14"/>
      <c r="X22" s="2">
        <f t="shared" si="1"/>
        <v>7227</v>
      </c>
    </row>
    <row r="23" spans="1:24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 t="s">
        <v>215</v>
      </c>
      <c r="K23" s="14"/>
      <c r="L23" s="23">
        <v>42380</v>
      </c>
      <c r="M23" s="14"/>
      <c r="N23" s="14"/>
      <c r="O23" s="14"/>
      <c r="P23" s="14"/>
      <c r="Q23" s="14"/>
      <c r="R23" s="14" t="s">
        <v>369</v>
      </c>
      <c r="S23" s="14"/>
      <c r="T23" s="14"/>
      <c r="U23" s="14"/>
      <c r="V23" s="2">
        <v>300</v>
      </c>
      <c r="W23" s="14"/>
      <c r="X23" s="2">
        <f t="shared" si="1"/>
        <v>7527</v>
      </c>
    </row>
    <row r="24" spans="1:24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 t="s">
        <v>215</v>
      </c>
      <c r="K24" s="14"/>
      <c r="L24" s="23">
        <v>42387</v>
      </c>
      <c r="M24" s="14"/>
      <c r="N24" s="14"/>
      <c r="O24" s="14"/>
      <c r="P24" s="14"/>
      <c r="Q24" s="14"/>
      <c r="R24" s="14" t="s">
        <v>370</v>
      </c>
      <c r="S24" s="14"/>
      <c r="T24" s="14"/>
      <c r="U24" s="14"/>
      <c r="V24" s="2">
        <v>2310</v>
      </c>
      <c r="W24" s="14"/>
      <c r="X24" s="2">
        <f t="shared" si="1"/>
        <v>9837</v>
      </c>
    </row>
    <row r="25" spans="1:2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 t="s">
        <v>215</v>
      </c>
      <c r="K25" s="14"/>
      <c r="L25" s="23">
        <v>42387</v>
      </c>
      <c r="M25" s="14"/>
      <c r="N25" s="14"/>
      <c r="O25" s="14"/>
      <c r="P25" s="14"/>
      <c r="Q25" s="14"/>
      <c r="R25" s="14" t="s">
        <v>371</v>
      </c>
      <c r="S25" s="14"/>
      <c r="T25" s="14"/>
      <c r="U25" s="14"/>
      <c r="V25" s="2">
        <v>30</v>
      </c>
      <c r="W25" s="14"/>
      <c r="X25" s="2">
        <f t="shared" si="1"/>
        <v>9867</v>
      </c>
    </row>
    <row r="26" spans="1:24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 t="s">
        <v>216</v>
      </c>
      <c r="K26" s="14"/>
      <c r="L26" s="23">
        <v>42394</v>
      </c>
      <c r="M26" s="14"/>
      <c r="N26" s="14" t="s">
        <v>104</v>
      </c>
      <c r="O26" s="14"/>
      <c r="P26" s="14" t="s">
        <v>115</v>
      </c>
      <c r="Q26" s="14"/>
      <c r="R26" s="14" t="s">
        <v>372</v>
      </c>
      <c r="S26" s="14"/>
      <c r="T26" s="14" t="s">
        <v>115</v>
      </c>
      <c r="U26" s="14"/>
      <c r="V26" s="2">
        <v>19</v>
      </c>
      <c r="W26" s="14"/>
      <c r="X26" s="2">
        <f t="shared" si="1"/>
        <v>9886</v>
      </c>
    </row>
    <row r="27" spans="1:24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 t="s">
        <v>215</v>
      </c>
      <c r="K27" s="14"/>
      <c r="L27" s="23">
        <v>42394</v>
      </c>
      <c r="M27" s="14"/>
      <c r="N27" s="14"/>
      <c r="O27" s="14"/>
      <c r="P27" s="14"/>
      <c r="Q27" s="14"/>
      <c r="R27" s="14" t="s">
        <v>373</v>
      </c>
      <c r="S27" s="14"/>
      <c r="T27" s="14"/>
      <c r="U27" s="14"/>
      <c r="V27" s="2">
        <v>2190</v>
      </c>
      <c r="W27" s="14"/>
      <c r="X27" s="2">
        <f t="shared" si="1"/>
        <v>12076</v>
      </c>
    </row>
    <row r="28" spans="1:24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 t="s">
        <v>215</v>
      </c>
      <c r="K28" s="14"/>
      <c r="L28" s="23">
        <v>42394</v>
      </c>
      <c r="M28" s="14"/>
      <c r="N28" s="14"/>
      <c r="O28" s="14"/>
      <c r="P28" s="14"/>
      <c r="Q28" s="14"/>
      <c r="R28" s="14" t="s">
        <v>374</v>
      </c>
      <c r="S28" s="14"/>
      <c r="T28" s="14"/>
      <c r="U28" s="14"/>
      <c r="V28" s="2">
        <v>105</v>
      </c>
      <c r="W28" s="14"/>
      <c r="X28" s="2">
        <f t="shared" si="1"/>
        <v>12181</v>
      </c>
    </row>
    <row r="29" spans="1:24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 t="s">
        <v>215</v>
      </c>
      <c r="K29" s="14"/>
      <c r="L29" s="23">
        <v>42400</v>
      </c>
      <c r="M29" s="14"/>
      <c r="N29" s="14"/>
      <c r="O29" s="14"/>
      <c r="P29" s="14"/>
      <c r="Q29" s="14"/>
      <c r="R29" s="14" t="s">
        <v>375</v>
      </c>
      <c r="S29" s="14"/>
      <c r="T29" s="14"/>
      <c r="U29" s="14"/>
      <c r="V29" s="2">
        <v>2933</v>
      </c>
      <c r="W29" s="14"/>
      <c r="X29" s="2">
        <f t="shared" si="1"/>
        <v>15114</v>
      </c>
    </row>
    <row r="30" spans="1:24" ht="15.75" thickBo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 t="s">
        <v>215</v>
      </c>
      <c r="K30" s="14"/>
      <c r="L30" s="23">
        <v>42400</v>
      </c>
      <c r="M30" s="14"/>
      <c r="N30" s="14"/>
      <c r="O30" s="14"/>
      <c r="P30" s="14"/>
      <c r="Q30" s="14"/>
      <c r="R30" s="14" t="s">
        <v>376</v>
      </c>
      <c r="S30" s="14"/>
      <c r="T30" s="14"/>
      <c r="U30" s="14"/>
      <c r="V30" s="3">
        <v>315</v>
      </c>
      <c r="W30" s="14"/>
      <c r="X30" s="3">
        <f t="shared" si="1"/>
        <v>15429</v>
      </c>
    </row>
    <row r="31" spans="1:24" x14ac:dyDescent="0.25">
      <c r="A31" s="14"/>
      <c r="B31" s="14"/>
      <c r="C31" s="14"/>
      <c r="D31" s="14"/>
      <c r="E31" s="14"/>
      <c r="F31" s="14" t="s">
        <v>89</v>
      </c>
      <c r="G31" s="14"/>
      <c r="H31" s="14"/>
      <c r="I31" s="14"/>
      <c r="J31" s="14"/>
      <c r="K31" s="14"/>
      <c r="L31" s="23"/>
      <c r="M31" s="14"/>
      <c r="N31" s="14"/>
      <c r="O31" s="14"/>
      <c r="P31" s="14"/>
      <c r="Q31" s="14"/>
      <c r="R31" s="14"/>
      <c r="S31" s="14"/>
      <c r="T31" s="14"/>
      <c r="U31" s="14"/>
      <c r="V31" s="2">
        <f>ROUND(SUM(V19:V30),5)</f>
        <v>15429</v>
      </c>
      <c r="W31" s="14"/>
      <c r="X31" s="2">
        <f>X30</f>
        <v>15429</v>
      </c>
    </row>
    <row r="32" spans="1:24" ht="30" customHeight="1" x14ac:dyDescent="0.25">
      <c r="A32" s="1"/>
      <c r="B32" s="1"/>
      <c r="C32" s="1"/>
      <c r="D32" s="1"/>
      <c r="E32" s="1"/>
      <c r="F32" s="1" t="s">
        <v>121</v>
      </c>
      <c r="G32" s="1"/>
      <c r="H32" s="1"/>
      <c r="I32" s="1"/>
      <c r="J32" s="1"/>
      <c r="K32" s="1"/>
      <c r="L32" s="21"/>
      <c r="M32" s="1"/>
      <c r="N32" s="1"/>
      <c r="O32" s="1"/>
      <c r="P32" s="1"/>
      <c r="Q32" s="1"/>
      <c r="R32" s="1"/>
      <c r="S32" s="1"/>
      <c r="T32" s="1"/>
      <c r="U32" s="1"/>
      <c r="V32" s="22"/>
      <c r="W32" s="1"/>
      <c r="X32" s="22"/>
    </row>
    <row r="33" spans="1:24" ht="15.75" thickBot="1" x14ac:dyDescent="0.3">
      <c r="H33" s="14"/>
      <c r="I33" s="14"/>
      <c r="J33" s="14" t="s">
        <v>215</v>
      </c>
      <c r="K33" s="14"/>
      <c r="L33" s="23">
        <v>42380</v>
      </c>
      <c r="M33" s="14"/>
      <c r="N33" s="14"/>
      <c r="O33" s="14"/>
      <c r="P33" s="14"/>
      <c r="Q33" s="14"/>
      <c r="R33" s="14" t="s">
        <v>377</v>
      </c>
      <c r="S33" s="14"/>
      <c r="T33" s="14"/>
      <c r="U33" s="14"/>
      <c r="V33" s="4">
        <v>142.69999999999999</v>
      </c>
      <c r="W33" s="14"/>
      <c r="X33" s="4">
        <f>ROUND(X32+V33,5)</f>
        <v>142.69999999999999</v>
      </c>
    </row>
    <row r="34" spans="1:24" ht="15.75" thickBot="1" x14ac:dyDescent="0.3">
      <c r="A34" s="14"/>
      <c r="B34" s="14"/>
      <c r="C34" s="14"/>
      <c r="D34" s="14"/>
      <c r="E34" s="14"/>
      <c r="F34" s="14" t="s">
        <v>122</v>
      </c>
      <c r="G34" s="14"/>
      <c r="H34" s="14"/>
      <c r="I34" s="14"/>
      <c r="J34" s="14"/>
      <c r="K34" s="14"/>
      <c r="L34" s="23"/>
      <c r="M34" s="14"/>
      <c r="N34" s="14"/>
      <c r="O34" s="14"/>
      <c r="P34" s="14"/>
      <c r="Q34" s="14"/>
      <c r="R34" s="14"/>
      <c r="S34" s="14"/>
      <c r="T34" s="14"/>
      <c r="U34" s="14"/>
      <c r="V34" s="5">
        <f>ROUND(SUM(V32:V33),5)</f>
        <v>142.69999999999999</v>
      </c>
      <c r="W34" s="14"/>
      <c r="X34" s="5">
        <f>X33</f>
        <v>142.69999999999999</v>
      </c>
    </row>
    <row r="35" spans="1:24" ht="30" customHeight="1" x14ac:dyDescent="0.25">
      <c r="A35" s="14"/>
      <c r="B35" s="14"/>
      <c r="C35" s="14"/>
      <c r="D35" s="14"/>
      <c r="E35" s="14" t="s">
        <v>90</v>
      </c>
      <c r="F35" s="14"/>
      <c r="G35" s="14"/>
      <c r="H35" s="14"/>
      <c r="I35" s="14"/>
      <c r="J35" s="14"/>
      <c r="K35" s="14"/>
      <c r="L35" s="23"/>
      <c r="M35" s="14"/>
      <c r="N35" s="14"/>
      <c r="O35" s="14"/>
      <c r="P35" s="14"/>
      <c r="Q35" s="14"/>
      <c r="R35" s="14"/>
      <c r="S35" s="14"/>
      <c r="T35" s="14"/>
      <c r="U35" s="14"/>
      <c r="V35" s="2">
        <f>ROUND(V18+V31+V34,5)</f>
        <v>19544.7</v>
      </c>
      <c r="W35" s="14"/>
      <c r="X35" s="2">
        <f>ROUND(X18+X31+X34,5)</f>
        <v>19544.7</v>
      </c>
    </row>
    <row r="36" spans="1:24" ht="30" customHeight="1" x14ac:dyDescent="0.25">
      <c r="A36" s="1"/>
      <c r="B36" s="1"/>
      <c r="C36" s="1"/>
      <c r="D36" s="1"/>
      <c r="E36" s="1" t="s">
        <v>123</v>
      </c>
      <c r="F36" s="1"/>
      <c r="G36" s="1"/>
      <c r="H36" s="1"/>
      <c r="I36" s="1"/>
      <c r="J36" s="1"/>
      <c r="K36" s="1"/>
      <c r="L36" s="21"/>
      <c r="M36" s="1"/>
      <c r="N36" s="1"/>
      <c r="O36" s="1"/>
      <c r="P36" s="1"/>
      <c r="Q36" s="1"/>
      <c r="R36" s="1"/>
      <c r="S36" s="1"/>
      <c r="T36" s="1"/>
      <c r="U36" s="1"/>
      <c r="V36" s="22"/>
      <c r="W36" s="1"/>
      <c r="X36" s="22"/>
    </row>
    <row r="37" spans="1:24" x14ac:dyDescent="0.25">
      <c r="A37" s="1"/>
      <c r="B37" s="1"/>
      <c r="C37" s="1"/>
      <c r="D37" s="1"/>
      <c r="E37" s="1"/>
      <c r="F37" s="1" t="s">
        <v>124</v>
      </c>
      <c r="G37" s="1"/>
      <c r="H37" s="1"/>
      <c r="I37" s="1"/>
      <c r="J37" s="1"/>
      <c r="K37" s="1"/>
      <c r="L37" s="21"/>
      <c r="M37" s="1"/>
      <c r="N37" s="1"/>
      <c r="O37" s="1"/>
      <c r="P37" s="1"/>
      <c r="Q37" s="1"/>
      <c r="R37" s="1"/>
      <c r="S37" s="1"/>
      <c r="T37" s="1"/>
      <c r="U37" s="1"/>
      <c r="V37" s="22"/>
      <c r="W37" s="1"/>
      <c r="X37" s="22"/>
    </row>
    <row r="38" spans="1:2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 t="s">
        <v>215</v>
      </c>
      <c r="K38" s="14"/>
      <c r="L38" s="23">
        <v>42373</v>
      </c>
      <c r="M38" s="14"/>
      <c r="N38" s="14"/>
      <c r="O38" s="14"/>
      <c r="P38" s="14"/>
      <c r="Q38" s="14"/>
      <c r="R38" s="14" t="s">
        <v>378</v>
      </c>
      <c r="S38" s="14"/>
      <c r="T38" s="14"/>
      <c r="U38" s="14"/>
      <c r="V38" s="2">
        <v>4</v>
      </c>
      <c r="W38" s="14"/>
      <c r="X38" s="2">
        <f>ROUND(X37+V38,5)</f>
        <v>4</v>
      </c>
    </row>
    <row r="39" spans="1:24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 t="s">
        <v>217</v>
      </c>
      <c r="K39" s="14"/>
      <c r="L39" s="23">
        <v>42387</v>
      </c>
      <c r="M39" s="14"/>
      <c r="N39" s="14" t="s">
        <v>222</v>
      </c>
      <c r="O39" s="14"/>
      <c r="P39" s="14" t="s">
        <v>306</v>
      </c>
      <c r="Q39" s="14"/>
      <c r="R39" s="14" t="s">
        <v>379</v>
      </c>
      <c r="S39" s="14"/>
      <c r="T39" s="14"/>
      <c r="U39" s="14"/>
      <c r="V39" s="2">
        <v>1.1399999999999999</v>
      </c>
      <c r="W39" s="14"/>
      <c r="X39" s="2">
        <f>ROUND(X38+V39,5)</f>
        <v>5.14</v>
      </c>
    </row>
    <row r="40" spans="1:24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 t="s">
        <v>215</v>
      </c>
      <c r="K40" s="14"/>
      <c r="L40" s="23">
        <v>42394</v>
      </c>
      <c r="M40" s="14"/>
      <c r="N40" s="14"/>
      <c r="O40" s="14"/>
      <c r="P40" s="14"/>
      <c r="Q40" s="14"/>
      <c r="R40" s="14" t="s">
        <v>380</v>
      </c>
      <c r="S40" s="14"/>
      <c r="T40" s="14"/>
      <c r="U40" s="14"/>
      <c r="V40" s="2">
        <v>27.2</v>
      </c>
      <c r="W40" s="14"/>
      <c r="X40" s="2">
        <f>ROUND(X39+V40,5)</f>
        <v>32.340000000000003</v>
      </c>
    </row>
    <row r="41" spans="1:24" ht="15.75" thickBo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 t="s">
        <v>215</v>
      </c>
      <c r="K41" s="14"/>
      <c r="L41" s="23">
        <v>42398</v>
      </c>
      <c r="M41" s="14"/>
      <c r="N41" s="14"/>
      <c r="O41" s="14"/>
      <c r="P41" s="14"/>
      <c r="Q41" s="14"/>
      <c r="R41" s="14" t="s">
        <v>381</v>
      </c>
      <c r="S41" s="14"/>
      <c r="T41" s="14"/>
      <c r="U41" s="14"/>
      <c r="V41" s="4">
        <v>38.44</v>
      </c>
      <c r="W41" s="14"/>
      <c r="X41" s="4">
        <f>ROUND(X40+V41,5)</f>
        <v>70.78</v>
      </c>
    </row>
    <row r="42" spans="1:24" ht="15.75" thickBot="1" x14ac:dyDescent="0.3">
      <c r="A42" s="14"/>
      <c r="B42" s="14"/>
      <c r="C42" s="14"/>
      <c r="D42" s="14"/>
      <c r="E42" s="14"/>
      <c r="F42" s="14" t="s">
        <v>125</v>
      </c>
      <c r="G42" s="14"/>
      <c r="H42" s="14"/>
      <c r="I42" s="14"/>
      <c r="J42" s="14"/>
      <c r="K42" s="14"/>
      <c r="L42" s="23"/>
      <c r="M42" s="14"/>
      <c r="N42" s="14"/>
      <c r="O42" s="14"/>
      <c r="P42" s="14"/>
      <c r="Q42" s="14"/>
      <c r="R42" s="14"/>
      <c r="S42" s="14"/>
      <c r="T42" s="14"/>
      <c r="U42" s="14"/>
      <c r="V42" s="5">
        <f>ROUND(SUM(V37:V41),5)</f>
        <v>70.78</v>
      </c>
      <c r="W42" s="14"/>
      <c r="X42" s="5">
        <f>X41</f>
        <v>70.78</v>
      </c>
    </row>
    <row r="43" spans="1:24" ht="30" customHeight="1" x14ac:dyDescent="0.25">
      <c r="A43" s="14"/>
      <c r="B43" s="14"/>
      <c r="C43" s="14"/>
      <c r="D43" s="14"/>
      <c r="E43" s="14" t="s">
        <v>126</v>
      </c>
      <c r="F43" s="14"/>
      <c r="G43" s="14"/>
      <c r="H43" s="14"/>
      <c r="I43" s="14"/>
      <c r="J43" s="14"/>
      <c r="K43" s="14"/>
      <c r="L43" s="23"/>
      <c r="M43" s="14"/>
      <c r="N43" s="14"/>
      <c r="O43" s="14"/>
      <c r="P43" s="14"/>
      <c r="Q43" s="14"/>
      <c r="R43" s="14"/>
      <c r="S43" s="14"/>
      <c r="T43" s="14"/>
      <c r="U43" s="14"/>
      <c r="V43" s="2">
        <f>V42</f>
        <v>70.78</v>
      </c>
      <c r="W43" s="14"/>
      <c r="X43" s="2">
        <f>X42</f>
        <v>70.78</v>
      </c>
    </row>
    <row r="44" spans="1:24" ht="30" customHeight="1" x14ac:dyDescent="0.25">
      <c r="A44" s="1"/>
      <c r="B44" s="1"/>
      <c r="C44" s="1"/>
      <c r="D44" s="1"/>
      <c r="E44" s="1" t="s">
        <v>127</v>
      </c>
      <c r="F44" s="1"/>
      <c r="G44" s="1"/>
      <c r="H44" s="1"/>
      <c r="I44" s="1"/>
      <c r="J44" s="1"/>
      <c r="K44" s="1"/>
      <c r="L44" s="21"/>
      <c r="M44" s="1"/>
      <c r="N44" s="1"/>
      <c r="O44" s="1"/>
      <c r="P44" s="1"/>
      <c r="Q44" s="1"/>
      <c r="R44" s="1"/>
      <c r="S44" s="1"/>
      <c r="T44" s="1"/>
      <c r="U44" s="1"/>
      <c r="V44" s="22"/>
      <c r="W44" s="1"/>
      <c r="X44" s="22"/>
    </row>
    <row r="45" spans="1:2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 t="s">
        <v>215</v>
      </c>
      <c r="K45" s="14"/>
      <c r="L45" s="23">
        <v>42373</v>
      </c>
      <c r="M45" s="14"/>
      <c r="N45" s="14"/>
      <c r="O45" s="14"/>
      <c r="P45" s="14"/>
      <c r="Q45" s="14"/>
      <c r="R45" s="14" t="s">
        <v>382</v>
      </c>
      <c r="S45" s="14"/>
      <c r="T45" s="14"/>
      <c r="U45" s="14"/>
      <c r="V45" s="2">
        <v>18</v>
      </c>
      <c r="W45" s="14"/>
      <c r="X45" s="2">
        <f>ROUND(X44+V45,5)</f>
        <v>18</v>
      </c>
    </row>
    <row r="46" spans="1:2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 t="s">
        <v>215</v>
      </c>
      <c r="K46" s="14"/>
      <c r="L46" s="23">
        <v>42380</v>
      </c>
      <c r="M46" s="14"/>
      <c r="N46" s="14"/>
      <c r="O46" s="14"/>
      <c r="P46" s="14"/>
      <c r="Q46" s="14"/>
      <c r="R46" s="14" t="s">
        <v>383</v>
      </c>
      <c r="S46" s="14"/>
      <c r="T46" s="14"/>
      <c r="U46" s="14"/>
      <c r="V46" s="2">
        <v>190</v>
      </c>
      <c r="W46" s="14"/>
      <c r="X46" s="2">
        <f>ROUND(X45+V46,5)</f>
        <v>208</v>
      </c>
    </row>
    <row r="47" spans="1:2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 t="s">
        <v>215</v>
      </c>
      <c r="K47" s="14"/>
      <c r="L47" s="23">
        <v>42387</v>
      </c>
      <c r="M47" s="14"/>
      <c r="N47" s="14"/>
      <c r="O47" s="14"/>
      <c r="P47" s="14"/>
      <c r="Q47" s="14"/>
      <c r="R47" s="14" t="s">
        <v>384</v>
      </c>
      <c r="S47" s="14"/>
      <c r="T47" s="14"/>
      <c r="U47" s="14"/>
      <c r="V47" s="2">
        <v>36</v>
      </c>
      <c r="W47" s="14"/>
      <c r="X47" s="2">
        <f>ROUND(X46+V47,5)</f>
        <v>244</v>
      </c>
    </row>
    <row r="48" spans="1:2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 t="s">
        <v>215</v>
      </c>
      <c r="K48" s="14"/>
      <c r="L48" s="23">
        <v>42394</v>
      </c>
      <c r="M48" s="14"/>
      <c r="N48" s="14"/>
      <c r="O48" s="14"/>
      <c r="P48" s="14"/>
      <c r="Q48" s="14"/>
      <c r="R48" s="14" t="s">
        <v>385</v>
      </c>
      <c r="S48" s="14"/>
      <c r="T48" s="14"/>
      <c r="U48" s="14"/>
      <c r="V48" s="2">
        <v>72</v>
      </c>
      <c r="W48" s="14"/>
      <c r="X48" s="2">
        <f>ROUND(X47+V48,5)</f>
        <v>316</v>
      </c>
    </row>
    <row r="49" spans="1:24" ht="15.75" thickBo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 t="s">
        <v>215</v>
      </c>
      <c r="K49" s="14"/>
      <c r="L49" s="23">
        <v>42400</v>
      </c>
      <c r="M49" s="14"/>
      <c r="N49" s="14"/>
      <c r="O49" s="14"/>
      <c r="P49" s="14"/>
      <c r="Q49" s="14"/>
      <c r="R49" s="14" t="s">
        <v>386</v>
      </c>
      <c r="S49" s="14"/>
      <c r="T49" s="14"/>
      <c r="U49" s="14"/>
      <c r="V49" s="4">
        <v>53</v>
      </c>
      <c r="W49" s="14"/>
      <c r="X49" s="4">
        <f>ROUND(X48+V49,5)</f>
        <v>369</v>
      </c>
    </row>
    <row r="50" spans="1:24" ht="15.75" thickBot="1" x14ac:dyDescent="0.3">
      <c r="A50" s="14"/>
      <c r="B50" s="14"/>
      <c r="C50" s="14"/>
      <c r="D50" s="14"/>
      <c r="E50" s="14" t="s">
        <v>128</v>
      </c>
      <c r="F50" s="14"/>
      <c r="G50" s="14"/>
      <c r="H50" s="14"/>
      <c r="I50" s="14"/>
      <c r="J50" s="14"/>
      <c r="K50" s="14"/>
      <c r="L50" s="23"/>
      <c r="M50" s="14"/>
      <c r="N50" s="14"/>
      <c r="O50" s="14"/>
      <c r="P50" s="14"/>
      <c r="Q50" s="14"/>
      <c r="R50" s="14"/>
      <c r="S50" s="14"/>
      <c r="T50" s="14"/>
      <c r="U50" s="14"/>
      <c r="V50" s="6">
        <f>ROUND(SUM(V44:V49),5)</f>
        <v>369</v>
      </c>
      <c r="W50" s="14"/>
      <c r="X50" s="6">
        <f>X49</f>
        <v>369</v>
      </c>
    </row>
    <row r="51" spans="1:24" ht="30" customHeight="1" thickBot="1" x14ac:dyDescent="0.3">
      <c r="A51" s="14"/>
      <c r="B51" s="14"/>
      <c r="C51" s="14"/>
      <c r="D51" s="14" t="s">
        <v>91</v>
      </c>
      <c r="E51" s="14"/>
      <c r="F51" s="14"/>
      <c r="G51" s="14"/>
      <c r="H51" s="14"/>
      <c r="I51" s="14"/>
      <c r="J51" s="14"/>
      <c r="K51" s="14"/>
      <c r="L51" s="23"/>
      <c r="M51" s="14"/>
      <c r="N51" s="14"/>
      <c r="O51" s="14"/>
      <c r="P51" s="14"/>
      <c r="Q51" s="14"/>
      <c r="R51" s="14"/>
      <c r="S51" s="14"/>
      <c r="T51" s="14"/>
      <c r="U51" s="14"/>
      <c r="V51" s="5">
        <f>ROUND(V35+V43+V50,5)</f>
        <v>19984.48</v>
      </c>
      <c r="W51" s="14"/>
      <c r="X51" s="5">
        <f>ROUND(X35+X43+X50,5)</f>
        <v>19984.48</v>
      </c>
    </row>
    <row r="52" spans="1:24" ht="30" customHeight="1" x14ac:dyDescent="0.25">
      <c r="A52" s="14"/>
      <c r="B52" s="14"/>
      <c r="C52" s="14" t="s">
        <v>92</v>
      </c>
      <c r="D52" s="14"/>
      <c r="E52" s="14"/>
      <c r="F52" s="14"/>
      <c r="G52" s="14"/>
      <c r="H52" s="14"/>
      <c r="I52" s="14"/>
      <c r="J52" s="14"/>
      <c r="K52" s="14"/>
      <c r="L52" s="23"/>
      <c r="M52" s="14"/>
      <c r="N52" s="14"/>
      <c r="O52" s="14"/>
      <c r="P52" s="14"/>
      <c r="Q52" s="14"/>
      <c r="R52" s="14"/>
      <c r="S52" s="14"/>
      <c r="T52" s="14"/>
      <c r="U52" s="14"/>
      <c r="V52" s="2">
        <f>V51</f>
        <v>19984.48</v>
      </c>
      <c r="W52" s="14"/>
      <c r="X52" s="2">
        <f>X51</f>
        <v>19984.48</v>
      </c>
    </row>
    <row r="53" spans="1:24" ht="30" customHeight="1" x14ac:dyDescent="0.25">
      <c r="A53" s="1"/>
      <c r="B53" s="1"/>
      <c r="C53" s="1"/>
      <c r="D53" s="1" t="s">
        <v>129</v>
      </c>
      <c r="E53" s="1"/>
      <c r="F53" s="1"/>
      <c r="G53" s="1"/>
      <c r="H53" s="1"/>
      <c r="I53" s="1"/>
      <c r="J53" s="1"/>
      <c r="K53" s="1"/>
      <c r="L53" s="21"/>
      <c r="M53" s="1"/>
      <c r="N53" s="1"/>
      <c r="O53" s="1"/>
      <c r="P53" s="1"/>
      <c r="Q53" s="1"/>
      <c r="R53" s="1"/>
      <c r="S53" s="1"/>
      <c r="T53" s="1"/>
      <c r="U53" s="1"/>
      <c r="V53" s="22"/>
      <c r="W53" s="1"/>
      <c r="X53" s="22"/>
    </row>
    <row r="54" spans="1:24" x14ac:dyDescent="0.25">
      <c r="A54" s="1"/>
      <c r="B54" s="1"/>
      <c r="C54" s="1"/>
      <c r="D54" s="1"/>
      <c r="E54" s="1" t="s">
        <v>130</v>
      </c>
      <c r="F54" s="1"/>
      <c r="G54" s="1"/>
      <c r="H54" s="1"/>
      <c r="I54" s="1"/>
      <c r="J54" s="1"/>
      <c r="K54" s="1"/>
      <c r="L54" s="21"/>
      <c r="M54" s="1"/>
      <c r="N54" s="1"/>
      <c r="O54" s="1"/>
      <c r="P54" s="1"/>
      <c r="Q54" s="1"/>
      <c r="R54" s="1"/>
      <c r="S54" s="1"/>
      <c r="T54" s="1"/>
      <c r="U54" s="1"/>
      <c r="V54" s="22"/>
      <c r="W54" s="1"/>
      <c r="X54" s="22"/>
    </row>
    <row r="55" spans="1:24" x14ac:dyDescent="0.25">
      <c r="A55" s="1"/>
      <c r="B55" s="1"/>
      <c r="C55" s="1"/>
      <c r="D55" s="1"/>
      <c r="E55" s="1"/>
      <c r="F55" s="1" t="s">
        <v>131</v>
      </c>
      <c r="G55" s="1"/>
      <c r="H55" s="1"/>
      <c r="I55" s="1"/>
      <c r="J55" s="1"/>
      <c r="K55" s="1"/>
      <c r="L55" s="21"/>
      <c r="M55" s="1"/>
      <c r="N55" s="1"/>
      <c r="O55" s="1"/>
      <c r="P55" s="1"/>
      <c r="Q55" s="1"/>
      <c r="R55" s="1"/>
      <c r="S55" s="1"/>
      <c r="T55" s="1"/>
      <c r="U55" s="1"/>
      <c r="V55" s="22"/>
      <c r="W55" s="1"/>
      <c r="X55" s="22"/>
    </row>
    <row r="56" spans="1:24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 t="s">
        <v>218</v>
      </c>
      <c r="K56" s="14"/>
      <c r="L56" s="23">
        <v>42377</v>
      </c>
      <c r="M56" s="14"/>
      <c r="N56" s="14"/>
      <c r="O56" s="14"/>
      <c r="P56" s="14"/>
      <c r="Q56" s="14"/>
      <c r="R56" s="14" t="s">
        <v>387</v>
      </c>
      <c r="S56" s="14"/>
      <c r="T56" s="14"/>
      <c r="U56" s="14"/>
      <c r="V56" s="2">
        <v>84.04</v>
      </c>
      <c r="W56" s="14"/>
      <c r="X56" s="2">
        <f>ROUND(X55+V56,5)</f>
        <v>84.04</v>
      </c>
    </row>
    <row r="57" spans="1:24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 t="s">
        <v>218</v>
      </c>
      <c r="K57" s="14"/>
      <c r="L57" s="23">
        <v>42386</v>
      </c>
      <c r="M57" s="14"/>
      <c r="N57" s="14"/>
      <c r="O57" s="14"/>
      <c r="P57" s="14"/>
      <c r="Q57" s="14"/>
      <c r="R57" s="14" t="s">
        <v>387</v>
      </c>
      <c r="S57" s="14"/>
      <c r="T57" s="14"/>
      <c r="U57" s="14"/>
      <c r="V57" s="2">
        <v>13.49</v>
      </c>
      <c r="W57" s="14"/>
      <c r="X57" s="2">
        <f>ROUND(X56+V57,5)</f>
        <v>97.53</v>
      </c>
    </row>
    <row r="58" spans="1:24" ht="15.75" thickBo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 t="s">
        <v>219</v>
      </c>
      <c r="K58" s="14"/>
      <c r="L58" s="23">
        <v>42396</v>
      </c>
      <c r="M58" s="14"/>
      <c r="N58" s="14" t="s">
        <v>223</v>
      </c>
      <c r="O58" s="14"/>
      <c r="P58" s="14" t="s">
        <v>307</v>
      </c>
      <c r="Q58" s="14"/>
      <c r="R58" s="14" t="s">
        <v>388</v>
      </c>
      <c r="S58" s="14"/>
      <c r="T58" s="14"/>
      <c r="U58" s="14"/>
      <c r="V58" s="3">
        <v>10</v>
      </c>
      <c r="W58" s="14"/>
      <c r="X58" s="3">
        <f>ROUND(X57+V58,5)</f>
        <v>107.53</v>
      </c>
    </row>
    <row r="59" spans="1:24" x14ac:dyDescent="0.25">
      <c r="A59" s="14"/>
      <c r="B59" s="14"/>
      <c r="C59" s="14"/>
      <c r="D59" s="14"/>
      <c r="E59" s="14"/>
      <c r="F59" s="14" t="s">
        <v>132</v>
      </c>
      <c r="G59" s="14"/>
      <c r="H59" s="14"/>
      <c r="I59" s="14"/>
      <c r="J59" s="14"/>
      <c r="K59" s="14"/>
      <c r="L59" s="23"/>
      <c r="M59" s="14"/>
      <c r="N59" s="14"/>
      <c r="O59" s="14"/>
      <c r="P59" s="14"/>
      <c r="Q59" s="14"/>
      <c r="R59" s="14"/>
      <c r="S59" s="14"/>
      <c r="T59" s="14"/>
      <c r="U59" s="14"/>
      <c r="V59" s="2">
        <f>ROUND(SUM(V55:V58),5)</f>
        <v>107.53</v>
      </c>
      <c r="W59" s="14"/>
      <c r="X59" s="2">
        <f>X58</f>
        <v>107.53</v>
      </c>
    </row>
    <row r="60" spans="1:24" ht="30" customHeight="1" x14ac:dyDescent="0.25">
      <c r="A60" s="1"/>
      <c r="B60" s="1"/>
      <c r="C60" s="1"/>
      <c r="D60" s="1"/>
      <c r="E60" s="1"/>
      <c r="F60" s="1" t="s">
        <v>133</v>
      </c>
      <c r="G60" s="1"/>
      <c r="H60" s="1"/>
      <c r="I60" s="1"/>
      <c r="J60" s="1"/>
      <c r="K60" s="1"/>
      <c r="L60" s="21"/>
      <c r="M60" s="1"/>
      <c r="N60" s="1"/>
      <c r="O60" s="1"/>
      <c r="P60" s="1"/>
      <c r="Q60" s="1"/>
      <c r="R60" s="1"/>
      <c r="S60" s="1"/>
      <c r="T60" s="1"/>
      <c r="U60" s="1"/>
      <c r="V60" s="22"/>
      <c r="W60" s="1"/>
      <c r="X60" s="22"/>
    </row>
    <row r="61" spans="1:24" ht="15.75" thickBot="1" x14ac:dyDescent="0.3">
      <c r="H61" s="14"/>
      <c r="I61" s="14"/>
      <c r="J61" s="14" t="s">
        <v>220</v>
      </c>
      <c r="K61" s="14"/>
      <c r="L61" s="23">
        <v>42394</v>
      </c>
      <c r="M61" s="14"/>
      <c r="N61" s="14" t="s">
        <v>224</v>
      </c>
      <c r="O61" s="14"/>
      <c r="P61" s="14" t="s">
        <v>308</v>
      </c>
      <c r="Q61" s="14"/>
      <c r="R61" s="14" t="s">
        <v>389</v>
      </c>
      <c r="S61" s="14"/>
      <c r="T61" s="14"/>
      <c r="U61" s="14"/>
      <c r="V61" s="3">
        <v>500</v>
      </c>
      <c r="W61" s="14"/>
      <c r="X61" s="3">
        <f>ROUND(X60+V61,5)</f>
        <v>500</v>
      </c>
    </row>
    <row r="62" spans="1:24" x14ac:dyDescent="0.25">
      <c r="A62" s="14"/>
      <c r="B62" s="14"/>
      <c r="C62" s="14"/>
      <c r="D62" s="14"/>
      <c r="E62" s="14"/>
      <c r="F62" s="14" t="s">
        <v>134</v>
      </c>
      <c r="G62" s="14"/>
      <c r="H62" s="14"/>
      <c r="I62" s="14"/>
      <c r="J62" s="14"/>
      <c r="K62" s="14"/>
      <c r="L62" s="23"/>
      <c r="M62" s="14"/>
      <c r="N62" s="14"/>
      <c r="O62" s="14"/>
      <c r="P62" s="14"/>
      <c r="Q62" s="14"/>
      <c r="R62" s="14"/>
      <c r="S62" s="14"/>
      <c r="T62" s="14"/>
      <c r="U62" s="14"/>
      <c r="V62" s="2">
        <f>ROUND(SUM(V60:V61),5)</f>
        <v>500</v>
      </c>
      <c r="W62" s="14"/>
      <c r="X62" s="2">
        <f>X61</f>
        <v>500</v>
      </c>
    </row>
    <row r="63" spans="1:24" ht="30" customHeight="1" x14ac:dyDescent="0.25">
      <c r="A63" s="1"/>
      <c r="B63" s="1"/>
      <c r="C63" s="1"/>
      <c r="D63" s="1"/>
      <c r="E63" s="1"/>
      <c r="F63" s="1" t="s">
        <v>135</v>
      </c>
      <c r="G63" s="1"/>
      <c r="H63" s="1"/>
      <c r="I63" s="1"/>
      <c r="J63" s="1"/>
      <c r="K63" s="1"/>
      <c r="L63" s="21"/>
      <c r="M63" s="1"/>
      <c r="N63" s="1"/>
      <c r="O63" s="1"/>
      <c r="P63" s="1"/>
      <c r="Q63" s="1"/>
      <c r="R63" s="1"/>
      <c r="S63" s="1"/>
      <c r="T63" s="1"/>
      <c r="U63" s="1"/>
      <c r="V63" s="22"/>
      <c r="W63" s="1"/>
      <c r="X63" s="22"/>
    </row>
    <row r="64" spans="1:24" ht="15.75" thickBot="1" x14ac:dyDescent="0.3">
      <c r="H64" s="14"/>
      <c r="I64" s="14"/>
      <c r="J64" s="14" t="s">
        <v>219</v>
      </c>
      <c r="K64" s="14"/>
      <c r="L64" s="23">
        <v>42375</v>
      </c>
      <c r="M64" s="14"/>
      <c r="N64" s="14" t="s">
        <v>223</v>
      </c>
      <c r="O64" s="14"/>
      <c r="P64" s="14" t="s">
        <v>309</v>
      </c>
      <c r="Q64" s="14"/>
      <c r="R64" s="14" t="s">
        <v>390</v>
      </c>
      <c r="S64" s="14"/>
      <c r="T64" s="14"/>
      <c r="U64" s="14"/>
      <c r="V64" s="3">
        <v>191.92</v>
      </c>
      <c r="W64" s="14"/>
      <c r="X64" s="3">
        <f>ROUND(X63+V64,5)</f>
        <v>191.92</v>
      </c>
    </row>
    <row r="65" spans="1:24" x14ac:dyDescent="0.25">
      <c r="A65" s="14"/>
      <c r="B65" s="14"/>
      <c r="C65" s="14"/>
      <c r="D65" s="14"/>
      <c r="E65" s="14"/>
      <c r="F65" s="14" t="s">
        <v>136</v>
      </c>
      <c r="G65" s="14"/>
      <c r="H65" s="14"/>
      <c r="I65" s="14"/>
      <c r="J65" s="14"/>
      <c r="K65" s="14"/>
      <c r="L65" s="23"/>
      <c r="M65" s="14"/>
      <c r="N65" s="14"/>
      <c r="O65" s="14"/>
      <c r="P65" s="14"/>
      <c r="Q65" s="14"/>
      <c r="R65" s="14"/>
      <c r="S65" s="14"/>
      <c r="T65" s="14"/>
      <c r="U65" s="14"/>
      <c r="V65" s="2">
        <f>ROUND(SUM(V63:V64),5)</f>
        <v>191.92</v>
      </c>
      <c r="W65" s="14"/>
      <c r="X65" s="2">
        <f>X64</f>
        <v>191.92</v>
      </c>
    </row>
    <row r="66" spans="1:24" ht="30" customHeight="1" x14ac:dyDescent="0.25">
      <c r="A66" s="1"/>
      <c r="B66" s="1"/>
      <c r="C66" s="1"/>
      <c r="D66" s="1"/>
      <c r="E66" s="1"/>
      <c r="F66" s="1" t="s">
        <v>137</v>
      </c>
      <c r="G66" s="1"/>
      <c r="H66" s="1"/>
      <c r="I66" s="1"/>
      <c r="J66" s="1"/>
      <c r="K66" s="1"/>
      <c r="L66" s="21"/>
      <c r="M66" s="1"/>
      <c r="N66" s="1"/>
      <c r="O66" s="1"/>
      <c r="P66" s="1"/>
      <c r="Q66" s="1"/>
      <c r="R66" s="1"/>
      <c r="S66" s="1"/>
      <c r="T66" s="1"/>
      <c r="U66" s="1"/>
      <c r="V66" s="22"/>
      <c r="W66" s="1"/>
      <c r="X66" s="22"/>
    </row>
    <row r="67" spans="1:24" ht="15.75" thickBot="1" x14ac:dyDescent="0.3">
      <c r="H67" s="14"/>
      <c r="I67" s="14"/>
      <c r="J67" s="14" t="s">
        <v>220</v>
      </c>
      <c r="K67" s="14"/>
      <c r="L67" s="23">
        <v>42391</v>
      </c>
      <c r="M67" s="14"/>
      <c r="N67" s="14" t="s">
        <v>225</v>
      </c>
      <c r="O67" s="14"/>
      <c r="P67" s="14" t="s">
        <v>307</v>
      </c>
      <c r="Q67" s="14"/>
      <c r="R67" s="14" t="s">
        <v>391</v>
      </c>
      <c r="S67" s="14"/>
      <c r="T67" s="14"/>
      <c r="U67" s="14"/>
      <c r="V67" s="3">
        <v>50.44</v>
      </c>
      <c r="W67" s="14"/>
      <c r="X67" s="3">
        <f>ROUND(X66+V67,5)</f>
        <v>50.44</v>
      </c>
    </row>
    <row r="68" spans="1:24" x14ac:dyDescent="0.25">
      <c r="A68" s="14"/>
      <c r="B68" s="14"/>
      <c r="C68" s="14"/>
      <c r="D68" s="14"/>
      <c r="E68" s="14"/>
      <c r="F68" s="14" t="s">
        <v>138</v>
      </c>
      <c r="G68" s="14"/>
      <c r="H68" s="14"/>
      <c r="I68" s="14"/>
      <c r="J68" s="14"/>
      <c r="K68" s="14"/>
      <c r="L68" s="23"/>
      <c r="M68" s="14"/>
      <c r="N68" s="14"/>
      <c r="O68" s="14"/>
      <c r="P68" s="14"/>
      <c r="Q68" s="14"/>
      <c r="R68" s="14"/>
      <c r="S68" s="14"/>
      <c r="T68" s="14"/>
      <c r="U68" s="14"/>
      <c r="V68" s="2">
        <f>ROUND(SUM(V66:V67),5)</f>
        <v>50.44</v>
      </c>
      <c r="W68" s="14"/>
      <c r="X68" s="2">
        <f>X67</f>
        <v>50.44</v>
      </c>
    </row>
    <row r="69" spans="1:24" ht="30" customHeight="1" x14ac:dyDescent="0.25">
      <c r="A69" s="1"/>
      <c r="B69" s="1"/>
      <c r="C69" s="1"/>
      <c r="D69" s="1"/>
      <c r="E69" s="1"/>
      <c r="F69" s="1" t="s">
        <v>139</v>
      </c>
      <c r="G69" s="1"/>
      <c r="H69" s="1"/>
      <c r="I69" s="1"/>
      <c r="J69" s="1"/>
      <c r="K69" s="1"/>
      <c r="L69" s="21"/>
      <c r="M69" s="1"/>
      <c r="N69" s="1"/>
      <c r="O69" s="1"/>
      <c r="P69" s="1"/>
      <c r="Q69" s="1"/>
      <c r="R69" s="1"/>
      <c r="S69" s="1"/>
      <c r="T69" s="1"/>
      <c r="U69" s="1"/>
      <c r="V69" s="22"/>
      <c r="W69" s="1"/>
      <c r="X69" s="22"/>
    </row>
    <row r="70" spans="1:24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 t="s">
        <v>215</v>
      </c>
      <c r="K70" s="14"/>
      <c r="L70" s="23">
        <v>42373</v>
      </c>
      <c r="M70" s="14"/>
      <c r="N70" s="14"/>
      <c r="O70" s="14"/>
      <c r="P70" s="14" t="s">
        <v>310</v>
      </c>
      <c r="Q70" s="14"/>
      <c r="R70" s="14" t="s">
        <v>392</v>
      </c>
      <c r="S70" s="14"/>
      <c r="T70" s="14"/>
      <c r="U70" s="14"/>
      <c r="V70" s="2">
        <v>0.26</v>
      </c>
      <c r="W70" s="14"/>
      <c r="X70" s="2">
        <f t="shared" ref="X70:X81" si="2">ROUND(X69+V70,5)</f>
        <v>0.26</v>
      </c>
    </row>
    <row r="71" spans="1:24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 t="s">
        <v>215</v>
      </c>
      <c r="K71" s="14"/>
      <c r="L71" s="23">
        <v>42380</v>
      </c>
      <c r="M71" s="14"/>
      <c r="N71" s="14"/>
      <c r="O71" s="14"/>
      <c r="P71" s="14" t="s">
        <v>304</v>
      </c>
      <c r="Q71" s="14"/>
      <c r="R71" s="14" t="s">
        <v>393</v>
      </c>
      <c r="S71" s="14"/>
      <c r="T71" s="14"/>
      <c r="U71" s="14"/>
      <c r="V71" s="2">
        <v>4.03</v>
      </c>
      <c r="W71" s="14"/>
      <c r="X71" s="2">
        <f t="shared" si="2"/>
        <v>4.29</v>
      </c>
    </row>
    <row r="72" spans="1:24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 t="s">
        <v>215</v>
      </c>
      <c r="K72" s="14"/>
      <c r="L72" s="23">
        <v>42381</v>
      </c>
      <c r="M72" s="14"/>
      <c r="N72" s="14"/>
      <c r="O72" s="14"/>
      <c r="P72" s="14" t="s">
        <v>311</v>
      </c>
      <c r="Q72" s="14"/>
      <c r="R72" s="14" t="s">
        <v>392</v>
      </c>
      <c r="S72" s="14"/>
      <c r="T72" s="14"/>
      <c r="U72" s="14"/>
      <c r="V72" s="2">
        <v>7.43</v>
      </c>
      <c r="W72" s="14"/>
      <c r="X72" s="2">
        <f t="shared" si="2"/>
        <v>11.72</v>
      </c>
    </row>
    <row r="73" spans="1:24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 t="s">
        <v>215</v>
      </c>
      <c r="K73" s="14"/>
      <c r="L73" s="23">
        <v>42382</v>
      </c>
      <c r="M73" s="14"/>
      <c r="N73" s="14"/>
      <c r="O73" s="14"/>
      <c r="P73" s="14" t="s">
        <v>310</v>
      </c>
      <c r="Q73" s="14"/>
      <c r="R73" s="14" t="s">
        <v>392</v>
      </c>
      <c r="S73" s="14"/>
      <c r="T73" s="14"/>
      <c r="U73" s="14"/>
      <c r="V73" s="2">
        <v>9.83</v>
      </c>
      <c r="W73" s="14"/>
      <c r="X73" s="2">
        <f t="shared" si="2"/>
        <v>21.55</v>
      </c>
    </row>
    <row r="74" spans="1:24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 t="s">
        <v>219</v>
      </c>
      <c r="K74" s="14"/>
      <c r="L74" s="23">
        <v>42384</v>
      </c>
      <c r="M74" s="14"/>
      <c r="N74" s="14" t="s">
        <v>223</v>
      </c>
      <c r="O74" s="14"/>
      <c r="P74" s="14" t="s">
        <v>304</v>
      </c>
      <c r="Q74" s="14"/>
      <c r="R74" s="14" t="s">
        <v>394</v>
      </c>
      <c r="S74" s="14"/>
      <c r="T74" s="14"/>
      <c r="U74" s="14"/>
      <c r="V74" s="2">
        <v>9.65</v>
      </c>
      <c r="W74" s="14"/>
      <c r="X74" s="2">
        <f t="shared" si="2"/>
        <v>31.2</v>
      </c>
    </row>
    <row r="75" spans="1:24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 t="s">
        <v>215</v>
      </c>
      <c r="K75" s="14"/>
      <c r="L75" s="23">
        <v>42384</v>
      </c>
      <c r="M75" s="14"/>
      <c r="N75" s="14"/>
      <c r="O75" s="14"/>
      <c r="P75" s="14" t="s">
        <v>310</v>
      </c>
      <c r="Q75" s="14"/>
      <c r="R75" s="14" t="s">
        <v>392</v>
      </c>
      <c r="S75" s="14"/>
      <c r="T75" s="14"/>
      <c r="U75" s="14"/>
      <c r="V75" s="2">
        <v>1.58</v>
      </c>
      <c r="W75" s="14"/>
      <c r="X75" s="2">
        <f t="shared" si="2"/>
        <v>32.78</v>
      </c>
    </row>
    <row r="76" spans="1:24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 t="s">
        <v>215</v>
      </c>
      <c r="K76" s="14"/>
      <c r="L76" s="23">
        <v>42387</v>
      </c>
      <c r="M76" s="14"/>
      <c r="N76" s="14"/>
      <c r="O76" s="14"/>
      <c r="P76" s="14" t="s">
        <v>310</v>
      </c>
      <c r="Q76" s="14"/>
      <c r="R76" s="14" t="s">
        <v>392</v>
      </c>
      <c r="S76" s="14"/>
      <c r="T76" s="14"/>
      <c r="U76" s="14"/>
      <c r="V76" s="2">
        <v>0.71</v>
      </c>
      <c r="W76" s="14"/>
      <c r="X76" s="2">
        <f t="shared" si="2"/>
        <v>33.49</v>
      </c>
    </row>
    <row r="77" spans="1:24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 t="s">
        <v>215</v>
      </c>
      <c r="K77" s="14"/>
      <c r="L77" s="23">
        <v>42388</v>
      </c>
      <c r="M77" s="14"/>
      <c r="N77" s="14"/>
      <c r="O77" s="14"/>
      <c r="P77" s="14" t="s">
        <v>305</v>
      </c>
      <c r="Q77" s="14"/>
      <c r="R77" s="14" t="s">
        <v>395</v>
      </c>
      <c r="S77" s="14"/>
      <c r="T77" s="14"/>
      <c r="U77" s="14"/>
      <c r="V77" s="2">
        <v>5.36</v>
      </c>
      <c r="W77" s="14"/>
      <c r="X77" s="2">
        <f t="shared" si="2"/>
        <v>38.85</v>
      </c>
    </row>
    <row r="78" spans="1:24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 t="s">
        <v>215</v>
      </c>
      <c r="K78" s="14"/>
      <c r="L78" s="23">
        <v>42389</v>
      </c>
      <c r="M78" s="14"/>
      <c r="N78" s="14"/>
      <c r="O78" s="14"/>
      <c r="P78" s="14" t="s">
        <v>304</v>
      </c>
      <c r="Q78" s="14"/>
      <c r="R78" s="14" t="s">
        <v>393</v>
      </c>
      <c r="S78" s="14"/>
      <c r="T78" s="14"/>
      <c r="U78" s="14"/>
      <c r="V78" s="2">
        <v>54.6</v>
      </c>
      <c r="W78" s="14"/>
      <c r="X78" s="2">
        <f t="shared" si="2"/>
        <v>93.45</v>
      </c>
    </row>
    <row r="79" spans="1:24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 t="s">
        <v>215</v>
      </c>
      <c r="K79" s="14"/>
      <c r="L79" s="23">
        <v>42394</v>
      </c>
      <c r="M79" s="14"/>
      <c r="N79" s="14"/>
      <c r="O79" s="14"/>
      <c r="P79" s="14" t="s">
        <v>310</v>
      </c>
      <c r="Q79" s="14"/>
      <c r="R79" s="14" t="s">
        <v>392</v>
      </c>
      <c r="S79" s="14"/>
      <c r="T79" s="14"/>
      <c r="U79" s="14"/>
      <c r="V79" s="2">
        <v>0.32</v>
      </c>
      <c r="W79" s="14"/>
      <c r="X79" s="2">
        <f t="shared" si="2"/>
        <v>93.77</v>
      </c>
    </row>
    <row r="80" spans="1:24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 t="s">
        <v>215</v>
      </c>
      <c r="K80" s="14"/>
      <c r="L80" s="23">
        <v>42394</v>
      </c>
      <c r="M80" s="14"/>
      <c r="N80" s="14"/>
      <c r="O80" s="14"/>
      <c r="P80" s="14" t="s">
        <v>310</v>
      </c>
      <c r="Q80" s="14"/>
      <c r="R80" s="14" t="s">
        <v>392</v>
      </c>
      <c r="S80" s="14"/>
      <c r="T80" s="14"/>
      <c r="U80" s="14"/>
      <c r="V80" s="2">
        <v>0.71</v>
      </c>
      <c r="W80" s="14"/>
      <c r="X80" s="2">
        <f t="shared" si="2"/>
        <v>94.48</v>
      </c>
    </row>
    <row r="81" spans="1:24" ht="15.75" thickBot="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 t="s">
        <v>215</v>
      </c>
      <c r="K81" s="14"/>
      <c r="L81" s="23">
        <v>42400</v>
      </c>
      <c r="M81" s="14"/>
      <c r="N81" s="14"/>
      <c r="O81" s="14"/>
      <c r="P81" s="14" t="s">
        <v>310</v>
      </c>
      <c r="Q81" s="14"/>
      <c r="R81" s="14" t="s">
        <v>392</v>
      </c>
      <c r="S81" s="14"/>
      <c r="T81" s="14"/>
      <c r="U81" s="14"/>
      <c r="V81" s="3">
        <v>0.28999999999999998</v>
      </c>
      <c r="W81" s="14"/>
      <c r="X81" s="3">
        <f t="shared" si="2"/>
        <v>94.77</v>
      </c>
    </row>
    <row r="82" spans="1:24" x14ac:dyDescent="0.25">
      <c r="A82" s="14"/>
      <c r="B82" s="14"/>
      <c r="C82" s="14"/>
      <c r="D82" s="14"/>
      <c r="E82" s="14"/>
      <c r="F82" s="14" t="s">
        <v>140</v>
      </c>
      <c r="G82" s="14"/>
      <c r="H82" s="14"/>
      <c r="I82" s="14"/>
      <c r="J82" s="14"/>
      <c r="K82" s="14"/>
      <c r="L82" s="23"/>
      <c r="M82" s="14"/>
      <c r="N82" s="14"/>
      <c r="O82" s="14"/>
      <c r="P82" s="14"/>
      <c r="Q82" s="14"/>
      <c r="R82" s="14"/>
      <c r="S82" s="14"/>
      <c r="T82" s="14"/>
      <c r="U82" s="14"/>
      <c r="V82" s="2">
        <f>ROUND(SUM(V69:V81),5)</f>
        <v>94.77</v>
      </c>
      <c r="W82" s="14"/>
      <c r="X82" s="2">
        <f>X81</f>
        <v>94.77</v>
      </c>
    </row>
    <row r="83" spans="1:24" ht="30" customHeight="1" x14ac:dyDescent="0.25">
      <c r="A83" s="1"/>
      <c r="B83" s="1"/>
      <c r="C83" s="1"/>
      <c r="D83" s="1"/>
      <c r="E83" s="1"/>
      <c r="F83" s="1" t="s">
        <v>141</v>
      </c>
      <c r="G83" s="1"/>
      <c r="H83" s="1"/>
      <c r="I83" s="1"/>
      <c r="J83" s="1"/>
      <c r="K83" s="1"/>
      <c r="L83" s="21"/>
      <c r="M83" s="1"/>
      <c r="N83" s="1"/>
      <c r="O83" s="1"/>
      <c r="P83" s="1"/>
      <c r="Q83" s="1"/>
      <c r="R83" s="1"/>
      <c r="S83" s="1"/>
      <c r="T83" s="1"/>
      <c r="U83" s="1"/>
      <c r="V83" s="22"/>
      <c r="W83" s="1"/>
      <c r="X83" s="22"/>
    </row>
    <row r="84" spans="1:24" ht="15.75" thickBot="1" x14ac:dyDescent="0.3">
      <c r="H84" s="14"/>
      <c r="I84" s="14"/>
      <c r="J84" s="14" t="s">
        <v>218</v>
      </c>
      <c r="K84" s="14"/>
      <c r="L84" s="23">
        <v>42384</v>
      </c>
      <c r="M84" s="14"/>
      <c r="N84" s="14" t="s">
        <v>226</v>
      </c>
      <c r="O84" s="14"/>
      <c r="P84" s="14" t="s">
        <v>312</v>
      </c>
      <c r="Q84" s="14"/>
      <c r="R84" s="14" t="s">
        <v>396</v>
      </c>
      <c r="S84" s="14"/>
      <c r="T84" s="14"/>
      <c r="U84" s="14"/>
      <c r="V84" s="3">
        <v>178.95</v>
      </c>
      <c r="W84" s="14"/>
      <c r="X84" s="3">
        <f>ROUND(X83+V84,5)</f>
        <v>178.95</v>
      </c>
    </row>
    <row r="85" spans="1:24" x14ac:dyDescent="0.25">
      <c r="A85" s="14"/>
      <c r="B85" s="14"/>
      <c r="C85" s="14"/>
      <c r="D85" s="14"/>
      <c r="E85" s="14"/>
      <c r="F85" s="14" t="s">
        <v>142</v>
      </c>
      <c r="G85" s="14"/>
      <c r="H85" s="14"/>
      <c r="I85" s="14"/>
      <c r="J85" s="14"/>
      <c r="K85" s="14"/>
      <c r="L85" s="23"/>
      <c r="M85" s="14"/>
      <c r="N85" s="14"/>
      <c r="O85" s="14"/>
      <c r="P85" s="14"/>
      <c r="Q85" s="14"/>
      <c r="R85" s="14"/>
      <c r="S85" s="14"/>
      <c r="T85" s="14"/>
      <c r="U85" s="14"/>
      <c r="V85" s="2">
        <f>ROUND(SUM(V83:V84),5)</f>
        <v>178.95</v>
      </c>
      <c r="W85" s="14"/>
      <c r="X85" s="2">
        <f>X84</f>
        <v>178.95</v>
      </c>
    </row>
    <row r="86" spans="1:24" ht="30" customHeight="1" x14ac:dyDescent="0.25">
      <c r="A86" s="1"/>
      <c r="B86" s="1"/>
      <c r="C86" s="1"/>
      <c r="D86" s="1"/>
      <c r="E86" s="1"/>
      <c r="F86" s="1" t="s">
        <v>143</v>
      </c>
      <c r="G86" s="1"/>
      <c r="H86" s="1"/>
      <c r="I86" s="1"/>
      <c r="J86" s="1"/>
      <c r="K86" s="1"/>
      <c r="L86" s="21"/>
      <c r="M86" s="1"/>
      <c r="N86" s="1"/>
      <c r="O86" s="1"/>
      <c r="P86" s="1"/>
      <c r="Q86" s="1"/>
      <c r="R86" s="1"/>
      <c r="S86" s="1"/>
      <c r="T86" s="1"/>
      <c r="U86" s="1"/>
      <c r="V86" s="22"/>
      <c r="W86" s="1"/>
      <c r="X86" s="22"/>
    </row>
    <row r="87" spans="1:24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 t="s">
        <v>220</v>
      </c>
      <c r="K87" s="14"/>
      <c r="L87" s="23">
        <v>42387</v>
      </c>
      <c r="M87" s="14"/>
      <c r="N87" s="14" t="s">
        <v>227</v>
      </c>
      <c r="O87" s="14"/>
      <c r="P87" s="14" t="s">
        <v>58</v>
      </c>
      <c r="Q87" s="14"/>
      <c r="R87" s="14" t="s">
        <v>397</v>
      </c>
      <c r="S87" s="14"/>
      <c r="T87" s="14"/>
      <c r="U87" s="14"/>
      <c r="V87" s="2">
        <v>45</v>
      </c>
      <c r="W87" s="14"/>
      <c r="X87" s="2">
        <f>ROUND(X86+V87,5)</f>
        <v>45</v>
      </c>
    </row>
    <row r="88" spans="1:24" ht="15.75" thickBot="1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 t="s">
        <v>220</v>
      </c>
      <c r="K88" s="14"/>
      <c r="L88" s="23">
        <v>42387</v>
      </c>
      <c r="M88" s="14"/>
      <c r="N88" s="14" t="s">
        <v>227</v>
      </c>
      <c r="O88" s="14"/>
      <c r="P88" s="14" t="s">
        <v>58</v>
      </c>
      <c r="Q88" s="14"/>
      <c r="R88" s="14" t="s">
        <v>398</v>
      </c>
      <c r="S88" s="14"/>
      <c r="T88" s="14"/>
      <c r="U88" s="14"/>
      <c r="V88" s="3">
        <v>57.14</v>
      </c>
      <c r="W88" s="14"/>
      <c r="X88" s="3">
        <f>ROUND(X87+V88,5)</f>
        <v>102.14</v>
      </c>
    </row>
    <row r="89" spans="1:24" x14ac:dyDescent="0.25">
      <c r="A89" s="14"/>
      <c r="B89" s="14"/>
      <c r="C89" s="14"/>
      <c r="D89" s="14"/>
      <c r="E89" s="14"/>
      <c r="F89" s="14" t="s">
        <v>144</v>
      </c>
      <c r="G89" s="14"/>
      <c r="H89" s="14"/>
      <c r="I89" s="14"/>
      <c r="J89" s="14"/>
      <c r="K89" s="14"/>
      <c r="L89" s="23"/>
      <c r="M89" s="14"/>
      <c r="N89" s="14"/>
      <c r="O89" s="14"/>
      <c r="P89" s="14"/>
      <c r="Q89" s="14"/>
      <c r="R89" s="14"/>
      <c r="S89" s="14"/>
      <c r="T89" s="14"/>
      <c r="U89" s="14"/>
      <c r="V89" s="2">
        <f>ROUND(SUM(V86:V88),5)</f>
        <v>102.14</v>
      </c>
      <c r="W89" s="14"/>
      <c r="X89" s="2">
        <f>X88</f>
        <v>102.14</v>
      </c>
    </row>
    <row r="90" spans="1:24" ht="30" customHeight="1" x14ac:dyDescent="0.25">
      <c r="A90" s="1"/>
      <c r="B90" s="1"/>
      <c r="C90" s="1"/>
      <c r="D90" s="1"/>
      <c r="E90" s="1"/>
      <c r="F90" s="1" t="s">
        <v>145</v>
      </c>
      <c r="G90" s="1"/>
      <c r="H90" s="1"/>
      <c r="I90" s="1"/>
      <c r="J90" s="1"/>
      <c r="K90" s="1"/>
      <c r="L90" s="21"/>
      <c r="M90" s="1"/>
      <c r="N90" s="1"/>
      <c r="O90" s="1"/>
      <c r="P90" s="1"/>
      <c r="Q90" s="1"/>
      <c r="R90" s="1"/>
      <c r="S90" s="1"/>
      <c r="T90" s="1"/>
      <c r="U90" s="1"/>
      <c r="V90" s="22"/>
      <c r="W90" s="1"/>
      <c r="X90" s="22"/>
    </row>
    <row r="91" spans="1:24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 t="s">
        <v>218</v>
      </c>
      <c r="K91" s="14"/>
      <c r="L91" s="23">
        <v>42370</v>
      </c>
      <c r="M91" s="14"/>
      <c r="N91" s="14"/>
      <c r="O91" s="14"/>
      <c r="P91" s="14" t="s">
        <v>313</v>
      </c>
      <c r="Q91" s="14"/>
      <c r="R91" s="14" t="s">
        <v>399</v>
      </c>
      <c r="S91" s="14"/>
      <c r="T91" s="14"/>
      <c r="U91" s="14"/>
      <c r="V91" s="2">
        <v>4.9800000000000004</v>
      </c>
      <c r="W91" s="14"/>
      <c r="X91" s="2">
        <f>ROUND(X90+V91,5)</f>
        <v>4.9800000000000004</v>
      </c>
    </row>
    <row r="92" spans="1:24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 t="s">
        <v>218</v>
      </c>
      <c r="K92" s="14"/>
      <c r="L92" s="23">
        <v>42370</v>
      </c>
      <c r="M92" s="14"/>
      <c r="N92" s="14"/>
      <c r="O92" s="14"/>
      <c r="P92" s="14" t="s">
        <v>313</v>
      </c>
      <c r="Q92" s="14"/>
      <c r="R92" s="14" t="s">
        <v>400</v>
      </c>
      <c r="S92" s="14"/>
      <c r="T92" s="14"/>
      <c r="U92" s="14"/>
      <c r="V92" s="2">
        <v>6.01</v>
      </c>
      <c r="W92" s="14"/>
      <c r="X92" s="2">
        <f>ROUND(X91+V92,5)</f>
        <v>10.99</v>
      </c>
    </row>
    <row r="93" spans="1:24" ht="15.75" thickBot="1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 t="s">
        <v>218</v>
      </c>
      <c r="K93" s="14"/>
      <c r="L93" s="23">
        <v>42380</v>
      </c>
      <c r="M93" s="14"/>
      <c r="N93" s="14"/>
      <c r="O93" s="14"/>
      <c r="P93" s="14" t="s">
        <v>314</v>
      </c>
      <c r="Q93" s="14"/>
      <c r="R93" s="14" t="s">
        <v>401</v>
      </c>
      <c r="S93" s="14"/>
      <c r="T93" s="14"/>
      <c r="U93" s="14"/>
      <c r="V93" s="3">
        <v>23.8</v>
      </c>
      <c r="W93" s="14"/>
      <c r="X93" s="3">
        <f>ROUND(X92+V93,5)</f>
        <v>34.79</v>
      </c>
    </row>
    <row r="94" spans="1:24" x14ac:dyDescent="0.25">
      <c r="A94" s="14"/>
      <c r="B94" s="14"/>
      <c r="C94" s="14"/>
      <c r="D94" s="14"/>
      <c r="E94" s="14"/>
      <c r="F94" s="14" t="s">
        <v>146</v>
      </c>
      <c r="G94" s="14"/>
      <c r="H94" s="14"/>
      <c r="I94" s="14"/>
      <c r="J94" s="14"/>
      <c r="K94" s="14"/>
      <c r="L94" s="23"/>
      <c r="M94" s="14"/>
      <c r="N94" s="14"/>
      <c r="O94" s="14"/>
      <c r="P94" s="14"/>
      <c r="Q94" s="14"/>
      <c r="R94" s="14"/>
      <c r="S94" s="14"/>
      <c r="T94" s="14"/>
      <c r="U94" s="14"/>
      <c r="V94" s="2">
        <f>ROUND(SUM(V90:V93),5)</f>
        <v>34.79</v>
      </c>
      <c r="W94" s="14"/>
      <c r="X94" s="2">
        <f>X93</f>
        <v>34.79</v>
      </c>
    </row>
    <row r="95" spans="1:24" ht="30" customHeight="1" x14ac:dyDescent="0.25">
      <c r="A95" s="1"/>
      <c r="B95" s="1"/>
      <c r="C95" s="1"/>
      <c r="D95" s="1"/>
      <c r="E95" s="1"/>
      <c r="F95" s="1" t="s">
        <v>147</v>
      </c>
      <c r="G95" s="1"/>
      <c r="H95" s="1"/>
      <c r="I95" s="1"/>
      <c r="J95" s="1"/>
      <c r="K95" s="1"/>
      <c r="L95" s="21"/>
      <c r="M95" s="1"/>
      <c r="N95" s="1"/>
      <c r="O95" s="1"/>
      <c r="P95" s="1"/>
      <c r="Q95" s="1"/>
      <c r="R95" s="1"/>
      <c r="S95" s="1"/>
      <c r="T95" s="1"/>
      <c r="U95" s="1"/>
      <c r="V95" s="22"/>
      <c r="W95" s="1"/>
      <c r="X95" s="22"/>
    </row>
    <row r="96" spans="1:24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 t="s">
        <v>220</v>
      </c>
      <c r="K96" s="14"/>
      <c r="L96" s="23">
        <v>42370</v>
      </c>
      <c r="M96" s="14"/>
      <c r="N96" s="14" t="s">
        <v>228</v>
      </c>
      <c r="O96" s="14"/>
      <c r="P96" s="14" t="s">
        <v>66</v>
      </c>
      <c r="Q96" s="14"/>
      <c r="R96" s="14" t="s">
        <v>402</v>
      </c>
      <c r="S96" s="14"/>
      <c r="T96" s="14"/>
      <c r="U96" s="14"/>
      <c r="V96" s="2">
        <v>163</v>
      </c>
      <c r="W96" s="14"/>
      <c r="X96" s="2">
        <f>ROUND(X95+V96,5)</f>
        <v>163</v>
      </c>
    </row>
    <row r="97" spans="1:24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 t="s">
        <v>220</v>
      </c>
      <c r="K97" s="14"/>
      <c r="L97" s="23">
        <v>42383</v>
      </c>
      <c r="M97" s="14"/>
      <c r="N97" s="14" t="s">
        <v>229</v>
      </c>
      <c r="O97" s="14"/>
      <c r="P97" s="14" t="s">
        <v>66</v>
      </c>
      <c r="Q97" s="14"/>
      <c r="R97" s="14" t="s">
        <v>403</v>
      </c>
      <c r="S97" s="14"/>
      <c r="T97" s="14"/>
      <c r="U97" s="14"/>
      <c r="V97" s="2">
        <v>208.99</v>
      </c>
      <c r="W97" s="14"/>
      <c r="X97" s="2">
        <f>ROUND(X96+V97,5)</f>
        <v>371.99</v>
      </c>
    </row>
    <row r="98" spans="1:24" ht="15.75" thickBot="1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 t="s">
        <v>220</v>
      </c>
      <c r="K98" s="14"/>
      <c r="L98" s="23">
        <v>42392</v>
      </c>
      <c r="M98" s="14"/>
      <c r="N98" s="14" t="s">
        <v>230</v>
      </c>
      <c r="O98" s="14"/>
      <c r="P98" s="14" t="s">
        <v>65</v>
      </c>
      <c r="Q98" s="14"/>
      <c r="R98" s="14" t="s">
        <v>404</v>
      </c>
      <c r="S98" s="14"/>
      <c r="T98" s="14"/>
      <c r="U98" s="14"/>
      <c r="V98" s="3">
        <v>195</v>
      </c>
      <c r="W98" s="14"/>
      <c r="X98" s="3">
        <f>ROUND(X97+V98,5)</f>
        <v>566.99</v>
      </c>
    </row>
    <row r="99" spans="1:24" x14ac:dyDescent="0.25">
      <c r="A99" s="14"/>
      <c r="B99" s="14"/>
      <c r="C99" s="14"/>
      <c r="D99" s="14"/>
      <c r="E99" s="14"/>
      <c r="F99" s="14" t="s">
        <v>148</v>
      </c>
      <c r="G99" s="14"/>
      <c r="H99" s="14"/>
      <c r="I99" s="14"/>
      <c r="J99" s="14"/>
      <c r="K99" s="14"/>
      <c r="L99" s="23"/>
      <c r="M99" s="14"/>
      <c r="N99" s="14"/>
      <c r="O99" s="14"/>
      <c r="P99" s="14"/>
      <c r="Q99" s="14"/>
      <c r="R99" s="14"/>
      <c r="S99" s="14"/>
      <c r="T99" s="14"/>
      <c r="U99" s="14"/>
      <c r="V99" s="2">
        <f>ROUND(SUM(V95:V98),5)</f>
        <v>566.99</v>
      </c>
      <c r="W99" s="14"/>
      <c r="X99" s="2">
        <f>X98</f>
        <v>566.99</v>
      </c>
    </row>
    <row r="100" spans="1:24" ht="30" customHeight="1" x14ac:dyDescent="0.25">
      <c r="A100" s="1"/>
      <c r="B100" s="1"/>
      <c r="C100" s="1"/>
      <c r="D100" s="1"/>
      <c r="E100" s="1"/>
      <c r="F100" s="1" t="s">
        <v>149</v>
      </c>
      <c r="G100" s="1"/>
      <c r="H100" s="1"/>
      <c r="I100" s="1"/>
      <c r="J100" s="1"/>
      <c r="K100" s="1"/>
      <c r="L100" s="21"/>
      <c r="M100" s="1"/>
      <c r="N100" s="1"/>
      <c r="O100" s="1"/>
      <c r="P100" s="1"/>
      <c r="Q100" s="1"/>
      <c r="R100" s="1"/>
      <c r="S100" s="1"/>
      <c r="T100" s="1"/>
      <c r="U100" s="1"/>
      <c r="V100" s="22"/>
      <c r="W100" s="1"/>
      <c r="X100" s="22"/>
    </row>
    <row r="101" spans="1:24" x14ac:dyDescent="0.25">
      <c r="A101" s="1"/>
      <c r="B101" s="1"/>
      <c r="C101" s="1"/>
      <c r="D101" s="1"/>
      <c r="E101" s="1"/>
      <c r="F101" s="1"/>
      <c r="G101" s="1" t="s">
        <v>150</v>
      </c>
      <c r="H101" s="1"/>
      <c r="I101" s="1"/>
      <c r="J101" s="1"/>
      <c r="K101" s="1"/>
      <c r="L101" s="21"/>
      <c r="M101" s="1"/>
      <c r="N101" s="1"/>
      <c r="O101" s="1"/>
      <c r="P101" s="1"/>
      <c r="Q101" s="1"/>
      <c r="R101" s="1"/>
      <c r="S101" s="1"/>
      <c r="T101" s="1"/>
      <c r="U101" s="1"/>
      <c r="V101" s="22"/>
      <c r="W101" s="1"/>
      <c r="X101" s="22"/>
    </row>
    <row r="102" spans="1:24" ht="15.75" thickBot="1" x14ac:dyDescent="0.3">
      <c r="H102" s="14"/>
      <c r="I102" s="14"/>
      <c r="J102" s="14" t="s">
        <v>220</v>
      </c>
      <c r="K102" s="14"/>
      <c r="L102" s="23">
        <v>42373</v>
      </c>
      <c r="M102" s="14"/>
      <c r="N102" s="14" t="s">
        <v>150</v>
      </c>
      <c r="O102" s="14"/>
      <c r="P102" s="14" t="s">
        <v>315</v>
      </c>
      <c r="Q102" s="14"/>
      <c r="R102" s="14" t="s">
        <v>405</v>
      </c>
      <c r="S102" s="14"/>
      <c r="T102" s="14"/>
      <c r="U102" s="14"/>
      <c r="V102" s="3">
        <v>48.26</v>
      </c>
      <c r="W102" s="14"/>
      <c r="X102" s="3">
        <f>ROUND(X101+V102,5)</f>
        <v>48.26</v>
      </c>
    </row>
    <row r="103" spans="1:24" x14ac:dyDescent="0.25">
      <c r="A103" s="14"/>
      <c r="B103" s="14"/>
      <c r="C103" s="14"/>
      <c r="D103" s="14"/>
      <c r="E103" s="14"/>
      <c r="F103" s="14"/>
      <c r="G103" s="14" t="s">
        <v>151</v>
      </c>
      <c r="H103" s="14"/>
      <c r="I103" s="14"/>
      <c r="J103" s="14"/>
      <c r="K103" s="14"/>
      <c r="L103" s="23"/>
      <c r="M103" s="14"/>
      <c r="N103" s="14"/>
      <c r="O103" s="14"/>
      <c r="P103" s="14"/>
      <c r="Q103" s="14"/>
      <c r="R103" s="14"/>
      <c r="S103" s="14"/>
      <c r="T103" s="14"/>
      <c r="U103" s="14"/>
      <c r="V103" s="2">
        <f>ROUND(SUM(V101:V102),5)</f>
        <v>48.26</v>
      </c>
      <c r="W103" s="14"/>
      <c r="X103" s="2">
        <f>X102</f>
        <v>48.26</v>
      </c>
    </row>
    <row r="104" spans="1:24" ht="30" customHeight="1" x14ac:dyDescent="0.25">
      <c r="A104" s="1"/>
      <c r="B104" s="1"/>
      <c r="C104" s="1"/>
      <c r="D104" s="1"/>
      <c r="E104" s="1"/>
      <c r="F104" s="1"/>
      <c r="G104" s="1" t="s">
        <v>152</v>
      </c>
      <c r="H104" s="1"/>
      <c r="I104" s="1"/>
      <c r="J104" s="1"/>
      <c r="K104" s="1"/>
      <c r="L104" s="21"/>
      <c r="M104" s="1"/>
      <c r="N104" s="1"/>
      <c r="O104" s="1"/>
      <c r="P104" s="1"/>
      <c r="Q104" s="1"/>
      <c r="R104" s="1"/>
      <c r="S104" s="1"/>
      <c r="T104" s="1"/>
      <c r="U104" s="1"/>
      <c r="V104" s="22"/>
      <c r="W104" s="1"/>
      <c r="X104" s="22"/>
    </row>
    <row r="105" spans="1:24" ht="15.75" thickBot="1" x14ac:dyDescent="0.3">
      <c r="H105" s="14"/>
      <c r="I105" s="14"/>
      <c r="J105" s="14" t="s">
        <v>220</v>
      </c>
      <c r="K105" s="14"/>
      <c r="L105" s="23">
        <v>42387</v>
      </c>
      <c r="M105" s="14"/>
      <c r="N105" s="14" t="s">
        <v>231</v>
      </c>
      <c r="O105" s="14"/>
      <c r="P105" s="14" t="s">
        <v>53</v>
      </c>
      <c r="Q105" s="14"/>
      <c r="R105" s="14" t="s">
        <v>406</v>
      </c>
      <c r="S105" s="14"/>
      <c r="T105" s="14"/>
      <c r="U105" s="14"/>
      <c r="V105" s="4">
        <v>253.44</v>
      </c>
      <c r="W105" s="14"/>
      <c r="X105" s="4">
        <f>ROUND(X104+V105,5)</f>
        <v>253.44</v>
      </c>
    </row>
    <row r="106" spans="1:24" ht="15.75" thickBot="1" x14ac:dyDescent="0.3">
      <c r="A106" s="14"/>
      <c r="B106" s="14"/>
      <c r="C106" s="14"/>
      <c r="D106" s="14"/>
      <c r="E106" s="14"/>
      <c r="F106" s="14"/>
      <c r="G106" s="14" t="s">
        <v>153</v>
      </c>
      <c r="H106" s="14"/>
      <c r="I106" s="14"/>
      <c r="J106" s="14"/>
      <c r="K106" s="14"/>
      <c r="L106" s="23"/>
      <c r="M106" s="14"/>
      <c r="N106" s="14"/>
      <c r="O106" s="14"/>
      <c r="P106" s="14"/>
      <c r="Q106" s="14"/>
      <c r="R106" s="14"/>
      <c r="S106" s="14"/>
      <c r="T106" s="14"/>
      <c r="U106" s="14"/>
      <c r="V106" s="6">
        <f>ROUND(SUM(V104:V105),5)</f>
        <v>253.44</v>
      </c>
      <c r="W106" s="14"/>
      <c r="X106" s="6">
        <f>X105</f>
        <v>253.44</v>
      </c>
    </row>
    <row r="107" spans="1:24" ht="30" customHeight="1" thickBot="1" x14ac:dyDescent="0.3">
      <c r="A107" s="14"/>
      <c r="B107" s="14"/>
      <c r="C107" s="14"/>
      <c r="D107" s="14"/>
      <c r="E107" s="14"/>
      <c r="F107" s="14" t="s">
        <v>154</v>
      </c>
      <c r="G107" s="14"/>
      <c r="H107" s="14"/>
      <c r="I107" s="14"/>
      <c r="J107" s="14"/>
      <c r="K107" s="14"/>
      <c r="L107" s="23"/>
      <c r="M107" s="14"/>
      <c r="N107" s="14"/>
      <c r="O107" s="14"/>
      <c r="P107" s="14"/>
      <c r="Q107" s="14"/>
      <c r="R107" s="14"/>
      <c r="S107" s="14"/>
      <c r="T107" s="14"/>
      <c r="U107" s="14"/>
      <c r="V107" s="5">
        <f>ROUND(V103+V106,5)</f>
        <v>301.7</v>
      </c>
      <c r="W107" s="14"/>
      <c r="X107" s="5">
        <f>ROUND(X103+X106,5)</f>
        <v>301.7</v>
      </c>
    </row>
    <row r="108" spans="1:24" ht="30" customHeight="1" x14ac:dyDescent="0.25">
      <c r="A108" s="14"/>
      <c r="B108" s="14"/>
      <c r="C108" s="14"/>
      <c r="D108" s="14"/>
      <c r="E108" s="14" t="s">
        <v>155</v>
      </c>
      <c r="F108" s="14"/>
      <c r="G108" s="14"/>
      <c r="H108" s="14"/>
      <c r="I108" s="14"/>
      <c r="J108" s="14"/>
      <c r="K108" s="14"/>
      <c r="L108" s="23"/>
      <c r="M108" s="14"/>
      <c r="N108" s="14"/>
      <c r="O108" s="14"/>
      <c r="P108" s="14"/>
      <c r="Q108" s="14"/>
      <c r="R108" s="14"/>
      <c r="S108" s="14"/>
      <c r="T108" s="14"/>
      <c r="U108" s="14"/>
      <c r="V108" s="2">
        <f>ROUND(V59+V62+V65+V68+V82+V85+V89+V94+V99+V107,5)</f>
        <v>2129.23</v>
      </c>
      <c r="W108" s="14"/>
      <c r="X108" s="2">
        <f>ROUND(X59+X62+X65+X68+X82+X85+X89+X94+X99+X107,5)</f>
        <v>2129.23</v>
      </c>
    </row>
    <row r="109" spans="1:24" ht="30" customHeight="1" x14ac:dyDescent="0.25">
      <c r="A109" s="1"/>
      <c r="B109" s="1"/>
      <c r="C109" s="1"/>
      <c r="D109" s="1"/>
      <c r="E109" s="1" t="s">
        <v>156</v>
      </c>
      <c r="F109" s="1"/>
      <c r="G109" s="1"/>
      <c r="H109" s="1"/>
      <c r="I109" s="1"/>
      <c r="J109" s="1"/>
      <c r="K109" s="1"/>
      <c r="L109" s="21"/>
      <c r="M109" s="1"/>
      <c r="N109" s="1"/>
      <c r="O109" s="1"/>
      <c r="P109" s="1"/>
      <c r="Q109" s="1"/>
      <c r="R109" s="1"/>
      <c r="S109" s="1"/>
      <c r="T109" s="1"/>
      <c r="U109" s="1"/>
      <c r="V109" s="22"/>
      <c r="W109" s="1"/>
      <c r="X109" s="22"/>
    </row>
    <row r="110" spans="1:24" x14ac:dyDescent="0.25">
      <c r="A110" s="1"/>
      <c r="B110" s="1"/>
      <c r="C110" s="1"/>
      <c r="D110" s="1"/>
      <c r="E110" s="1"/>
      <c r="F110" s="1" t="s">
        <v>157</v>
      </c>
      <c r="G110" s="1"/>
      <c r="H110" s="1"/>
      <c r="I110" s="1"/>
      <c r="J110" s="1"/>
      <c r="K110" s="1"/>
      <c r="L110" s="21"/>
      <c r="M110" s="1"/>
      <c r="N110" s="1"/>
      <c r="O110" s="1"/>
      <c r="P110" s="1"/>
      <c r="Q110" s="1"/>
      <c r="R110" s="1"/>
      <c r="S110" s="1"/>
      <c r="T110" s="1"/>
      <c r="U110" s="1"/>
      <c r="V110" s="22"/>
      <c r="W110" s="1"/>
      <c r="X110" s="22"/>
    </row>
    <row r="111" spans="1:24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 t="s">
        <v>218</v>
      </c>
      <c r="K111" s="14"/>
      <c r="L111" s="23">
        <v>42380</v>
      </c>
      <c r="M111" s="14"/>
      <c r="N111" s="14" t="s">
        <v>232</v>
      </c>
      <c r="O111" s="14"/>
      <c r="P111" s="14" t="s">
        <v>316</v>
      </c>
      <c r="Q111" s="14"/>
      <c r="R111" s="14" t="s">
        <v>407</v>
      </c>
      <c r="S111" s="14"/>
      <c r="T111" s="14"/>
      <c r="U111" s="14"/>
      <c r="V111" s="2">
        <v>22</v>
      </c>
      <c r="W111" s="14"/>
      <c r="X111" s="2">
        <f>ROUND(X110+V111,5)</f>
        <v>22</v>
      </c>
    </row>
    <row r="112" spans="1:24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 t="s">
        <v>218</v>
      </c>
      <c r="K112" s="14"/>
      <c r="L112" s="23">
        <v>42380</v>
      </c>
      <c r="M112" s="14"/>
      <c r="N112" s="14" t="s">
        <v>233</v>
      </c>
      <c r="O112" s="14"/>
      <c r="P112" s="14" t="s">
        <v>317</v>
      </c>
      <c r="Q112" s="14"/>
      <c r="R112" s="14" t="s">
        <v>408</v>
      </c>
      <c r="S112" s="14"/>
      <c r="T112" s="14"/>
      <c r="U112" s="14"/>
      <c r="V112" s="2">
        <v>317.2</v>
      </c>
      <c r="W112" s="14"/>
      <c r="X112" s="2">
        <f>ROUND(X111+V112,5)</f>
        <v>339.2</v>
      </c>
    </row>
    <row r="113" spans="1:24" ht="15.75" thickBot="1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14" t="s">
        <v>219</v>
      </c>
      <c r="K113" s="14"/>
      <c r="L113" s="23">
        <v>42387</v>
      </c>
      <c r="M113" s="14"/>
      <c r="N113" s="14" t="s">
        <v>234</v>
      </c>
      <c r="O113" s="14"/>
      <c r="P113" s="14" t="s">
        <v>318</v>
      </c>
      <c r="Q113" s="14"/>
      <c r="R113" s="14" t="s">
        <v>409</v>
      </c>
      <c r="S113" s="14"/>
      <c r="T113" s="14"/>
      <c r="U113" s="14"/>
      <c r="V113" s="3">
        <v>210</v>
      </c>
      <c r="W113" s="14"/>
      <c r="X113" s="3">
        <f>ROUND(X112+V113,5)</f>
        <v>549.20000000000005</v>
      </c>
    </row>
    <row r="114" spans="1:24" x14ac:dyDescent="0.25">
      <c r="A114" s="14"/>
      <c r="B114" s="14"/>
      <c r="C114" s="14"/>
      <c r="D114" s="14"/>
      <c r="E114" s="14"/>
      <c r="F114" s="14" t="s">
        <v>158</v>
      </c>
      <c r="G114" s="14"/>
      <c r="H114" s="14"/>
      <c r="I114" s="14"/>
      <c r="J114" s="14"/>
      <c r="K114" s="14"/>
      <c r="L114" s="23"/>
      <c r="M114" s="14"/>
      <c r="N114" s="14"/>
      <c r="O114" s="14"/>
      <c r="P114" s="14"/>
      <c r="Q114" s="14"/>
      <c r="R114" s="14"/>
      <c r="S114" s="14"/>
      <c r="T114" s="14"/>
      <c r="U114" s="14"/>
      <c r="V114" s="2">
        <f>ROUND(SUM(V110:V113),5)</f>
        <v>549.20000000000005</v>
      </c>
      <c r="W114" s="14"/>
      <c r="X114" s="2">
        <f>X113</f>
        <v>549.20000000000005</v>
      </c>
    </row>
    <row r="115" spans="1:24" ht="30" customHeight="1" x14ac:dyDescent="0.25">
      <c r="A115" s="1"/>
      <c r="B115" s="1"/>
      <c r="C115" s="1"/>
      <c r="D115" s="1"/>
      <c r="E115" s="1"/>
      <c r="F115" s="1" t="s">
        <v>159</v>
      </c>
      <c r="G115" s="1"/>
      <c r="H115" s="1"/>
      <c r="I115" s="1"/>
      <c r="J115" s="1"/>
      <c r="K115" s="1"/>
      <c r="L115" s="21"/>
      <c r="M115" s="1"/>
      <c r="N115" s="1"/>
      <c r="O115" s="1"/>
      <c r="P115" s="1"/>
      <c r="Q115" s="1"/>
      <c r="R115" s="1"/>
      <c r="S115" s="1"/>
      <c r="T115" s="1"/>
      <c r="U115" s="1"/>
      <c r="V115" s="22"/>
      <c r="W115" s="1"/>
      <c r="X115" s="22"/>
    </row>
    <row r="116" spans="1:24" ht="15.75" thickBot="1" x14ac:dyDescent="0.3">
      <c r="H116" s="14"/>
      <c r="I116" s="14"/>
      <c r="J116" s="14" t="s">
        <v>220</v>
      </c>
      <c r="K116" s="14"/>
      <c r="L116" s="23">
        <v>42400</v>
      </c>
      <c r="M116" s="14"/>
      <c r="N116" s="14" t="s">
        <v>235</v>
      </c>
      <c r="O116" s="14"/>
      <c r="P116" s="14" t="s">
        <v>55</v>
      </c>
      <c r="Q116" s="14"/>
      <c r="R116" s="14" t="s">
        <v>410</v>
      </c>
      <c r="S116" s="14"/>
      <c r="T116" s="14"/>
      <c r="U116" s="14"/>
      <c r="V116" s="4">
        <v>39.51</v>
      </c>
      <c r="W116" s="14"/>
      <c r="X116" s="4">
        <f>ROUND(X115+V116,5)</f>
        <v>39.51</v>
      </c>
    </row>
    <row r="117" spans="1:24" ht="15.75" thickBot="1" x14ac:dyDescent="0.3">
      <c r="A117" s="14"/>
      <c r="B117" s="14"/>
      <c r="C117" s="14"/>
      <c r="D117" s="14"/>
      <c r="E117" s="14"/>
      <c r="F117" s="14" t="s">
        <v>160</v>
      </c>
      <c r="G117" s="14"/>
      <c r="H117" s="14"/>
      <c r="I117" s="14"/>
      <c r="J117" s="14"/>
      <c r="K117" s="14"/>
      <c r="L117" s="23"/>
      <c r="M117" s="14"/>
      <c r="N117" s="14"/>
      <c r="O117" s="14"/>
      <c r="P117" s="14"/>
      <c r="Q117" s="14"/>
      <c r="R117" s="14"/>
      <c r="S117" s="14"/>
      <c r="T117" s="14"/>
      <c r="U117" s="14"/>
      <c r="V117" s="5">
        <f>ROUND(SUM(V115:V116),5)</f>
        <v>39.51</v>
      </c>
      <c r="W117" s="14"/>
      <c r="X117" s="5">
        <f>X116</f>
        <v>39.51</v>
      </c>
    </row>
    <row r="118" spans="1:24" ht="30" customHeight="1" x14ac:dyDescent="0.25">
      <c r="A118" s="14"/>
      <c r="B118" s="14"/>
      <c r="C118" s="14"/>
      <c r="D118" s="14"/>
      <c r="E118" s="14" t="s">
        <v>161</v>
      </c>
      <c r="F118" s="14"/>
      <c r="G118" s="14"/>
      <c r="H118" s="14"/>
      <c r="I118" s="14"/>
      <c r="J118" s="14"/>
      <c r="K118" s="14"/>
      <c r="L118" s="23"/>
      <c r="M118" s="14"/>
      <c r="N118" s="14"/>
      <c r="O118" s="14"/>
      <c r="P118" s="14"/>
      <c r="Q118" s="14"/>
      <c r="R118" s="14"/>
      <c r="S118" s="14"/>
      <c r="T118" s="14"/>
      <c r="U118" s="14"/>
      <c r="V118" s="2">
        <f>ROUND(V114+V117,5)</f>
        <v>588.71</v>
      </c>
      <c r="W118" s="14"/>
      <c r="X118" s="2">
        <f>ROUND(X114+X117,5)</f>
        <v>588.71</v>
      </c>
    </row>
    <row r="119" spans="1:24" ht="30" customHeight="1" x14ac:dyDescent="0.25">
      <c r="A119" s="1"/>
      <c r="B119" s="1"/>
      <c r="C119" s="1"/>
      <c r="D119" s="1"/>
      <c r="E119" s="1" t="s">
        <v>162</v>
      </c>
      <c r="F119" s="1"/>
      <c r="G119" s="1"/>
      <c r="H119" s="1"/>
      <c r="I119" s="1"/>
      <c r="J119" s="1"/>
      <c r="K119" s="1"/>
      <c r="L119" s="21"/>
      <c r="M119" s="1"/>
      <c r="N119" s="1"/>
      <c r="O119" s="1"/>
      <c r="P119" s="1"/>
      <c r="Q119" s="1"/>
      <c r="R119" s="1"/>
      <c r="S119" s="1"/>
      <c r="T119" s="1"/>
      <c r="U119" s="1"/>
      <c r="V119" s="22"/>
      <c r="W119" s="1"/>
      <c r="X119" s="22"/>
    </row>
    <row r="120" spans="1:24" x14ac:dyDescent="0.25">
      <c r="A120" s="1"/>
      <c r="B120" s="1"/>
      <c r="C120" s="1"/>
      <c r="D120" s="1"/>
      <c r="E120" s="1"/>
      <c r="F120" s="1" t="s">
        <v>163</v>
      </c>
      <c r="G120" s="1"/>
      <c r="H120" s="1"/>
      <c r="I120" s="1"/>
      <c r="J120" s="1"/>
      <c r="K120" s="1"/>
      <c r="L120" s="21"/>
      <c r="M120" s="1"/>
      <c r="N120" s="1"/>
      <c r="O120" s="1"/>
      <c r="P120" s="1"/>
      <c r="Q120" s="1"/>
      <c r="R120" s="1"/>
      <c r="S120" s="1"/>
      <c r="T120" s="1"/>
      <c r="U120" s="1"/>
      <c r="V120" s="22"/>
      <c r="W120" s="1"/>
      <c r="X120" s="22"/>
    </row>
    <row r="121" spans="1:24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 t="s">
        <v>221</v>
      </c>
      <c r="K121" s="14"/>
      <c r="L121" s="23">
        <v>42384</v>
      </c>
      <c r="M121" s="14"/>
      <c r="N121" s="14" t="s">
        <v>236</v>
      </c>
      <c r="O121" s="14"/>
      <c r="P121" s="14" t="s">
        <v>319</v>
      </c>
      <c r="Q121" s="14"/>
      <c r="R121" s="14"/>
      <c r="S121" s="14"/>
      <c r="T121" s="14"/>
      <c r="U121" s="14"/>
      <c r="V121" s="2">
        <v>713.79</v>
      </c>
      <c r="W121" s="14"/>
      <c r="X121" s="2">
        <f>ROUND(X120+V121,5)</f>
        <v>713.79</v>
      </c>
    </row>
    <row r="122" spans="1:24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 t="s">
        <v>221</v>
      </c>
      <c r="K122" s="14"/>
      <c r="L122" s="23">
        <v>42384</v>
      </c>
      <c r="M122" s="14"/>
      <c r="N122" s="14" t="s">
        <v>236</v>
      </c>
      <c r="O122" s="14"/>
      <c r="P122" s="14" t="s">
        <v>319</v>
      </c>
      <c r="Q122" s="14"/>
      <c r="R122" s="14"/>
      <c r="S122" s="14"/>
      <c r="T122" s="14"/>
      <c r="U122" s="14"/>
      <c r="V122" s="2">
        <v>1117.74</v>
      </c>
      <c r="W122" s="14"/>
      <c r="X122" s="2">
        <f>ROUND(X121+V122,5)</f>
        <v>1831.53</v>
      </c>
    </row>
    <row r="123" spans="1:24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 t="s">
        <v>221</v>
      </c>
      <c r="K123" s="14"/>
      <c r="L123" s="23">
        <v>42400</v>
      </c>
      <c r="M123" s="14"/>
      <c r="N123" s="14" t="s">
        <v>237</v>
      </c>
      <c r="O123" s="14"/>
      <c r="P123" s="14" t="s">
        <v>319</v>
      </c>
      <c r="Q123" s="14"/>
      <c r="R123" s="14"/>
      <c r="S123" s="14"/>
      <c r="T123" s="14"/>
      <c r="U123" s="14"/>
      <c r="V123" s="2">
        <v>713.79</v>
      </c>
      <c r="W123" s="14"/>
      <c r="X123" s="2">
        <f>ROUND(X122+V123,5)</f>
        <v>2545.3200000000002</v>
      </c>
    </row>
    <row r="124" spans="1:24" ht="15.75" thickBot="1" x14ac:dyDescent="0.3">
      <c r="A124" s="14"/>
      <c r="B124" s="14"/>
      <c r="C124" s="14"/>
      <c r="D124" s="14"/>
      <c r="E124" s="14"/>
      <c r="F124" s="14"/>
      <c r="G124" s="14"/>
      <c r="H124" s="14"/>
      <c r="I124" s="14"/>
      <c r="J124" s="14" t="s">
        <v>221</v>
      </c>
      <c r="K124" s="14"/>
      <c r="L124" s="23">
        <v>42400</v>
      </c>
      <c r="M124" s="14"/>
      <c r="N124" s="14" t="s">
        <v>237</v>
      </c>
      <c r="O124" s="14"/>
      <c r="P124" s="14" t="s">
        <v>319</v>
      </c>
      <c r="Q124" s="14"/>
      <c r="R124" s="14"/>
      <c r="S124" s="14"/>
      <c r="T124" s="14"/>
      <c r="U124" s="14"/>
      <c r="V124" s="3">
        <v>1117.74</v>
      </c>
      <c r="W124" s="14"/>
      <c r="X124" s="3">
        <f>ROUND(X123+V124,5)</f>
        <v>3663.06</v>
      </c>
    </row>
    <row r="125" spans="1:24" x14ac:dyDescent="0.25">
      <c r="A125" s="14"/>
      <c r="B125" s="14"/>
      <c r="C125" s="14"/>
      <c r="D125" s="14"/>
      <c r="E125" s="14"/>
      <c r="F125" s="14" t="s">
        <v>164</v>
      </c>
      <c r="G125" s="14"/>
      <c r="H125" s="14"/>
      <c r="I125" s="14"/>
      <c r="J125" s="14"/>
      <c r="K125" s="14"/>
      <c r="L125" s="23"/>
      <c r="M125" s="14"/>
      <c r="N125" s="14"/>
      <c r="O125" s="14"/>
      <c r="P125" s="14"/>
      <c r="Q125" s="14"/>
      <c r="R125" s="14"/>
      <c r="S125" s="14"/>
      <c r="T125" s="14"/>
      <c r="U125" s="14"/>
      <c r="V125" s="2">
        <f>ROUND(SUM(V120:V124),5)</f>
        <v>3663.06</v>
      </c>
      <c r="W125" s="14"/>
      <c r="X125" s="2">
        <f>X124</f>
        <v>3663.06</v>
      </c>
    </row>
    <row r="126" spans="1:24" ht="30" customHeight="1" x14ac:dyDescent="0.25">
      <c r="A126" s="1"/>
      <c r="B126" s="1"/>
      <c r="C126" s="1"/>
      <c r="D126" s="1"/>
      <c r="E126" s="1"/>
      <c r="F126" s="1" t="s">
        <v>165</v>
      </c>
      <c r="G126" s="1"/>
      <c r="H126" s="1"/>
      <c r="I126" s="1"/>
      <c r="J126" s="1"/>
      <c r="K126" s="1"/>
      <c r="L126" s="21"/>
      <c r="M126" s="1"/>
      <c r="N126" s="1"/>
      <c r="O126" s="1"/>
      <c r="P126" s="1"/>
      <c r="Q126" s="1"/>
      <c r="R126" s="1"/>
      <c r="S126" s="1"/>
      <c r="T126" s="1"/>
      <c r="U126" s="1"/>
      <c r="V126" s="22"/>
      <c r="W126" s="1"/>
      <c r="X126" s="22"/>
    </row>
    <row r="127" spans="1:24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 t="s">
        <v>221</v>
      </c>
      <c r="K127" s="14"/>
      <c r="L127" s="23">
        <v>42384</v>
      </c>
      <c r="M127" s="14"/>
      <c r="N127" s="14" t="s">
        <v>236</v>
      </c>
      <c r="O127" s="14"/>
      <c r="P127" s="14" t="s">
        <v>319</v>
      </c>
      <c r="Q127" s="14"/>
      <c r="R127" s="14"/>
      <c r="S127" s="14"/>
      <c r="T127" s="14"/>
      <c r="U127" s="14"/>
      <c r="V127" s="2">
        <v>361.5</v>
      </c>
      <c r="W127" s="14"/>
      <c r="X127" s="2">
        <f>ROUND(X126+V127,5)</f>
        <v>361.5</v>
      </c>
    </row>
    <row r="128" spans="1:24" ht="15.75" thickBot="1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 t="s">
        <v>221</v>
      </c>
      <c r="K128" s="14"/>
      <c r="L128" s="23">
        <v>42400</v>
      </c>
      <c r="M128" s="14"/>
      <c r="N128" s="14" t="s">
        <v>237</v>
      </c>
      <c r="O128" s="14"/>
      <c r="P128" s="14" t="s">
        <v>319</v>
      </c>
      <c r="Q128" s="14"/>
      <c r="R128" s="14"/>
      <c r="S128" s="14"/>
      <c r="T128" s="14"/>
      <c r="U128" s="14"/>
      <c r="V128" s="3">
        <v>361.5</v>
      </c>
      <c r="W128" s="14"/>
      <c r="X128" s="3">
        <f>ROUND(X127+V128,5)</f>
        <v>723</v>
      </c>
    </row>
    <row r="129" spans="1:24" x14ac:dyDescent="0.25">
      <c r="A129" s="14"/>
      <c r="B129" s="14"/>
      <c r="C129" s="14"/>
      <c r="D129" s="14"/>
      <c r="E129" s="14"/>
      <c r="F129" s="14" t="s">
        <v>166</v>
      </c>
      <c r="G129" s="14"/>
      <c r="H129" s="14"/>
      <c r="I129" s="14"/>
      <c r="J129" s="14"/>
      <c r="K129" s="14"/>
      <c r="L129" s="23"/>
      <c r="M129" s="14"/>
      <c r="N129" s="14"/>
      <c r="O129" s="14"/>
      <c r="P129" s="14"/>
      <c r="Q129" s="14"/>
      <c r="R129" s="14"/>
      <c r="S129" s="14"/>
      <c r="T129" s="14"/>
      <c r="U129" s="14"/>
      <c r="V129" s="2">
        <f>ROUND(SUM(V126:V128),5)</f>
        <v>723</v>
      </c>
      <c r="W129" s="14"/>
      <c r="X129" s="2">
        <f>X128</f>
        <v>723</v>
      </c>
    </row>
    <row r="130" spans="1:24" ht="30" customHeight="1" x14ac:dyDescent="0.25">
      <c r="A130" s="1"/>
      <c r="B130" s="1"/>
      <c r="C130" s="1"/>
      <c r="D130" s="1"/>
      <c r="E130" s="1"/>
      <c r="F130" s="1" t="s">
        <v>167</v>
      </c>
      <c r="G130" s="1"/>
      <c r="H130" s="1"/>
      <c r="I130" s="1"/>
      <c r="J130" s="1"/>
      <c r="K130" s="1"/>
      <c r="L130" s="21"/>
      <c r="M130" s="1"/>
      <c r="N130" s="1"/>
      <c r="O130" s="1"/>
      <c r="P130" s="1"/>
      <c r="Q130" s="1"/>
      <c r="R130" s="1"/>
      <c r="S130" s="1"/>
      <c r="T130" s="1"/>
      <c r="U130" s="1"/>
      <c r="V130" s="22"/>
      <c r="W130" s="1"/>
      <c r="X130" s="22"/>
    </row>
    <row r="131" spans="1:24" ht="15.75" thickBot="1" x14ac:dyDescent="0.3">
      <c r="H131" s="14"/>
      <c r="I131" s="14"/>
      <c r="J131" s="14" t="s">
        <v>220</v>
      </c>
      <c r="K131" s="14"/>
      <c r="L131" s="23">
        <v>42400</v>
      </c>
      <c r="M131" s="14"/>
      <c r="N131" s="14" t="s">
        <v>238</v>
      </c>
      <c r="O131" s="14"/>
      <c r="P131" s="14" t="s">
        <v>320</v>
      </c>
      <c r="Q131" s="14"/>
      <c r="R131" s="14" t="s">
        <v>411</v>
      </c>
      <c r="S131" s="14"/>
      <c r="T131" s="14"/>
      <c r="U131" s="14"/>
      <c r="V131" s="3">
        <v>549.46</v>
      </c>
      <c r="W131" s="14"/>
      <c r="X131" s="3">
        <f>ROUND(X130+V131,5)</f>
        <v>549.46</v>
      </c>
    </row>
    <row r="132" spans="1:24" x14ac:dyDescent="0.25">
      <c r="A132" s="14"/>
      <c r="B132" s="14"/>
      <c r="C132" s="14"/>
      <c r="D132" s="14"/>
      <c r="E132" s="14"/>
      <c r="F132" s="14" t="s">
        <v>168</v>
      </c>
      <c r="G132" s="14"/>
      <c r="H132" s="14"/>
      <c r="I132" s="14"/>
      <c r="J132" s="14"/>
      <c r="K132" s="14"/>
      <c r="L132" s="23"/>
      <c r="M132" s="14"/>
      <c r="N132" s="14"/>
      <c r="O132" s="14"/>
      <c r="P132" s="14"/>
      <c r="Q132" s="14"/>
      <c r="R132" s="14"/>
      <c r="S132" s="14"/>
      <c r="T132" s="14"/>
      <c r="U132" s="14"/>
      <c r="V132" s="2">
        <f>ROUND(SUM(V130:V131),5)</f>
        <v>549.46</v>
      </c>
      <c r="W132" s="14"/>
      <c r="X132" s="2">
        <f>X131</f>
        <v>549.46</v>
      </c>
    </row>
    <row r="133" spans="1:24" ht="30" customHeight="1" x14ac:dyDescent="0.25">
      <c r="A133" s="1"/>
      <c r="B133" s="1"/>
      <c r="C133" s="1"/>
      <c r="D133" s="1"/>
      <c r="E133" s="1"/>
      <c r="F133" s="1" t="s">
        <v>169</v>
      </c>
      <c r="G133" s="1"/>
      <c r="H133" s="1"/>
      <c r="I133" s="1"/>
      <c r="J133" s="1"/>
      <c r="K133" s="1"/>
      <c r="L133" s="21"/>
      <c r="M133" s="1"/>
      <c r="N133" s="1"/>
      <c r="O133" s="1"/>
      <c r="P133" s="1"/>
      <c r="Q133" s="1"/>
      <c r="R133" s="1"/>
      <c r="S133" s="1"/>
      <c r="T133" s="1"/>
      <c r="U133" s="1"/>
      <c r="V133" s="22"/>
      <c r="W133" s="1"/>
      <c r="X133" s="22"/>
    </row>
    <row r="134" spans="1:24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 t="s">
        <v>221</v>
      </c>
      <c r="K134" s="14"/>
      <c r="L134" s="23">
        <v>42384</v>
      </c>
      <c r="M134" s="14"/>
      <c r="N134" s="14" t="s">
        <v>239</v>
      </c>
      <c r="O134" s="14"/>
      <c r="P134" s="14" t="s">
        <v>321</v>
      </c>
      <c r="Q134" s="14"/>
      <c r="R134" s="14"/>
      <c r="S134" s="14"/>
      <c r="T134" s="14"/>
      <c r="U134" s="14"/>
      <c r="V134" s="2">
        <v>1414.38</v>
      </c>
      <c r="W134" s="14"/>
      <c r="X134" s="2">
        <f>ROUND(X133+V134,5)</f>
        <v>1414.38</v>
      </c>
    </row>
    <row r="135" spans="1:24" ht="15.75" thickBot="1" x14ac:dyDescent="0.3">
      <c r="A135" s="14"/>
      <c r="B135" s="14"/>
      <c r="C135" s="14"/>
      <c r="D135" s="14"/>
      <c r="E135" s="14"/>
      <c r="F135" s="14"/>
      <c r="G135" s="14"/>
      <c r="H135" s="14"/>
      <c r="I135" s="14"/>
      <c r="J135" s="14" t="s">
        <v>221</v>
      </c>
      <c r="K135" s="14"/>
      <c r="L135" s="23">
        <v>42400</v>
      </c>
      <c r="M135" s="14"/>
      <c r="N135" s="14" t="s">
        <v>240</v>
      </c>
      <c r="O135" s="14"/>
      <c r="P135" s="14" t="s">
        <v>321</v>
      </c>
      <c r="Q135" s="14"/>
      <c r="R135" s="14"/>
      <c r="S135" s="14"/>
      <c r="T135" s="14"/>
      <c r="U135" s="14"/>
      <c r="V135" s="3">
        <v>1414.38</v>
      </c>
      <c r="W135" s="14"/>
      <c r="X135" s="3">
        <f>ROUND(X134+V135,5)</f>
        <v>2828.76</v>
      </c>
    </row>
    <row r="136" spans="1:24" x14ac:dyDescent="0.25">
      <c r="A136" s="14"/>
      <c r="B136" s="14"/>
      <c r="C136" s="14"/>
      <c r="D136" s="14"/>
      <c r="E136" s="14"/>
      <c r="F136" s="14" t="s">
        <v>170</v>
      </c>
      <c r="G136" s="14"/>
      <c r="H136" s="14"/>
      <c r="I136" s="14"/>
      <c r="J136" s="14"/>
      <c r="K136" s="14"/>
      <c r="L136" s="23"/>
      <c r="M136" s="14"/>
      <c r="N136" s="14"/>
      <c r="O136" s="14"/>
      <c r="P136" s="14"/>
      <c r="Q136" s="14"/>
      <c r="R136" s="14"/>
      <c r="S136" s="14"/>
      <c r="T136" s="14"/>
      <c r="U136" s="14"/>
      <c r="V136" s="2">
        <f>ROUND(SUM(V133:V135),5)</f>
        <v>2828.76</v>
      </c>
      <c r="W136" s="14"/>
      <c r="X136" s="2">
        <f>X135</f>
        <v>2828.76</v>
      </c>
    </row>
    <row r="137" spans="1:24" ht="30" customHeight="1" x14ac:dyDescent="0.25">
      <c r="A137" s="1"/>
      <c r="B137" s="1"/>
      <c r="C137" s="1"/>
      <c r="D137" s="1"/>
      <c r="E137" s="1"/>
      <c r="F137" s="1" t="s">
        <v>171</v>
      </c>
      <c r="G137" s="1"/>
      <c r="H137" s="1"/>
      <c r="I137" s="1"/>
      <c r="J137" s="1"/>
      <c r="K137" s="1"/>
      <c r="L137" s="21"/>
      <c r="M137" s="1"/>
      <c r="N137" s="1"/>
      <c r="O137" s="1"/>
      <c r="P137" s="1"/>
      <c r="Q137" s="1"/>
      <c r="R137" s="1"/>
      <c r="S137" s="1"/>
      <c r="T137" s="1"/>
      <c r="U137" s="1"/>
      <c r="V137" s="22"/>
      <c r="W137" s="1"/>
      <c r="X137" s="22"/>
    </row>
    <row r="138" spans="1:24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 t="s">
        <v>221</v>
      </c>
      <c r="K138" s="14"/>
      <c r="L138" s="23">
        <v>42384</v>
      </c>
      <c r="M138" s="14"/>
      <c r="N138" s="14" t="s">
        <v>239</v>
      </c>
      <c r="O138" s="14"/>
      <c r="P138" s="14" t="s">
        <v>321</v>
      </c>
      <c r="Q138" s="14"/>
      <c r="R138" s="14"/>
      <c r="S138" s="14"/>
      <c r="T138" s="14"/>
      <c r="U138" s="14"/>
      <c r="V138" s="2">
        <v>87.69</v>
      </c>
      <c r="W138" s="14"/>
      <c r="X138" s="2">
        <f>ROUND(X137+V138,5)</f>
        <v>87.69</v>
      </c>
    </row>
    <row r="139" spans="1:24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 t="s">
        <v>221</v>
      </c>
      <c r="K139" s="14"/>
      <c r="L139" s="23">
        <v>42384</v>
      </c>
      <c r="M139" s="14"/>
      <c r="N139" s="14" t="s">
        <v>239</v>
      </c>
      <c r="O139" s="14"/>
      <c r="P139" s="14" t="s">
        <v>321</v>
      </c>
      <c r="Q139" s="14"/>
      <c r="R139" s="14"/>
      <c r="S139" s="14"/>
      <c r="T139" s="14"/>
      <c r="U139" s="14"/>
      <c r="V139" s="2">
        <v>20.51</v>
      </c>
      <c r="W139" s="14"/>
      <c r="X139" s="2">
        <f>ROUND(X138+V139,5)</f>
        <v>108.2</v>
      </c>
    </row>
    <row r="140" spans="1:24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 t="s">
        <v>221</v>
      </c>
      <c r="K140" s="14"/>
      <c r="L140" s="23">
        <v>42400</v>
      </c>
      <c r="M140" s="14"/>
      <c r="N140" s="14" t="s">
        <v>240</v>
      </c>
      <c r="O140" s="14"/>
      <c r="P140" s="14" t="s">
        <v>321</v>
      </c>
      <c r="Q140" s="14"/>
      <c r="R140" s="14"/>
      <c r="S140" s="14"/>
      <c r="T140" s="14"/>
      <c r="U140" s="14"/>
      <c r="V140" s="2">
        <v>87.69</v>
      </c>
      <c r="W140" s="14"/>
      <c r="X140" s="2">
        <f>ROUND(X139+V140,5)</f>
        <v>195.89</v>
      </c>
    </row>
    <row r="141" spans="1:24" ht="15.75" thickBot="1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14" t="s">
        <v>221</v>
      </c>
      <c r="K141" s="14"/>
      <c r="L141" s="23">
        <v>42400</v>
      </c>
      <c r="M141" s="14"/>
      <c r="N141" s="14" t="s">
        <v>240</v>
      </c>
      <c r="O141" s="14"/>
      <c r="P141" s="14" t="s">
        <v>321</v>
      </c>
      <c r="Q141" s="14"/>
      <c r="R141" s="14"/>
      <c r="S141" s="14"/>
      <c r="T141" s="14"/>
      <c r="U141" s="14"/>
      <c r="V141" s="3">
        <v>20.51</v>
      </c>
      <c r="W141" s="14"/>
      <c r="X141" s="3">
        <f>ROUND(X140+V141,5)</f>
        <v>216.4</v>
      </c>
    </row>
    <row r="142" spans="1:24" x14ac:dyDescent="0.25">
      <c r="A142" s="14"/>
      <c r="B142" s="14"/>
      <c r="C142" s="14"/>
      <c r="D142" s="14"/>
      <c r="E142" s="14"/>
      <c r="F142" s="14" t="s">
        <v>172</v>
      </c>
      <c r="G142" s="14"/>
      <c r="H142" s="14"/>
      <c r="I142" s="14"/>
      <c r="J142" s="14"/>
      <c r="K142" s="14"/>
      <c r="L142" s="23"/>
      <c r="M142" s="14"/>
      <c r="N142" s="14"/>
      <c r="O142" s="14"/>
      <c r="P142" s="14"/>
      <c r="Q142" s="14"/>
      <c r="R142" s="14"/>
      <c r="S142" s="14"/>
      <c r="T142" s="14"/>
      <c r="U142" s="14"/>
      <c r="V142" s="2">
        <f>ROUND(SUM(V137:V141),5)</f>
        <v>216.4</v>
      </c>
      <c r="W142" s="14"/>
      <c r="X142" s="2">
        <f>X141</f>
        <v>216.4</v>
      </c>
    </row>
    <row r="143" spans="1:24" ht="30" customHeight="1" x14ac:dyDescent="0.25">
      <c r="A143" s="1"/>
      <c r="B143" s="1"/>
      <c r="C143" s="1"/>
      <c r="D143" s="1"/>
      <c r="E143" s="1"/>
      <c r="F143" s="1" t="s">
        <v>173</v>
      </c>
      <c r="G143" s="1"/>
      <c r="H143" s="1"/>
      <c r="I143" s="1"/>
      <c r="J143" s="1"/>
      <c r="K143" s="1"/>
      <c r="L143" s="21"/>
      <c r="M143" s="1"/>
      <c r="N143" s="1"/>
      <c r="O143" s="1"/>
      <c r="P143" s="1"/>
      <c r="Q143" s="1"/>
      <c r="R143" s="1"/>
      <c r="S143" s="1"/>
      <c r="T143" s="1"/>
      <c r="U143" s="1"/>
      <c r="V143" s="22"/>
      <c r="W143" s="1"/>
      <c r="X143" s="22"/>
    </row>
    <row r="144" spans="1:24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 t="s">
        <v>221</v>
      </c>
      <c r="K144" s="14"/>
      <c r="L144" s="23">
        <v>42384</v>
      </c>
      <c r="M144" s="14"/>
      <c r="N144" s="14" t="s">
        <v>239</v>
      </c>
      <c r="O144" s="14"/>
      <c r="P144" s="14" t="s">
        <v>321</v>
      </c>
      <c r="Q144" s="14"/>
      <c r="R144" s="14"/>
      <c r="S144" s="14"/>
      <c r="T144" s="14"/>
      <c r="U144" s="14"/>
      <c r="V144" s="2">
        <v>186.88</v>
      </c>
      <c r="W144" s="14"/>
      <c r="X144" s="2">
        <f>ROUND(X143+V144,5)</f>
        <v>186.88</v>
      </c>
    </row>
    <row r="145" spans="1:24" ht="15.75" thickBot="1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14" t="s">
        <v>221</v>
      </c>
      <c r="K145" s="14"/>
      <c r="L145" s="23">
        <v>42400</v>
      </c>
      <c r="M145" s="14"/>
      <c r="N145" s="14" t="s">
        <v>240</v>
      </c>
      <c r="O145" s="14"/>
      <c r="P145" s="14" t="s">
        <v>321</v>
      </c>
      <c r="Q145" s="14"/>
      <c r="R145" s="14"/>
      <c r="S145" s="14"/>
      <c r="T145" s="14"/>
      <c r="U145" s="14"/>
      <c r="V145" s="3">
        <v>186.88</v>
      </c>
      <c r="W145" s="14"/>
      <c r="X145" s="3">
        <f>ROUND(X144+V145,5)</f>
        <v>373.76</v>
      </c>
    </row>
    <row r="146" spans="1:24" x14ac:dyDescent="0.25">
      <c r="A146" s="14"/>
      <c r="B146" s="14"/>
      <c r="C146" s="14"/>
      <c r="D146" s="14"/>
      <c r="E146" s="14"/>
      <c r="F146" s="14" t="s">
        <v>174</v>
      </c>
      <c r="G146" s="14"/>
      <c r="H146" s="14"/>
      <c r="I146" s="14"/>
      <c r="J146" s="14"/>
      <c r="K146" s="14"/>
      <c r="L146" s="23"/>
      <c r="M146" s="14"/>
      <c r="N146" s="14"/>
      <c r="O146" s="14"/>
      <c r="P146" s="14"/>
      <c r="Q146" s="14"/>
      <c r="R146" s="14"/>
      <c r="S146" s="14"/>
      <c r="T146" s="14"/>
      <c r="U146" s="14"/>
      <c r="V146" s="2">
        <f>ROUND(SUM(V143:V145),5)</f>
        <v>373.76</v>
      </c>
      <c r="W146" s="14"/>
      <c r="X146" s="2">
        <f>X145</f>
        <v>373.76</v>
      </c>
    </row>
    <row r="147" spans="1:24" ht="30" customHeight="1" x14ac:dyDescent="0.25">
      <c r="A147" s="1"/>
      <c r="B147" s="1"/>
      <c r="C147" s="1"/>
      <c r="D147" s="1"/>
      <c r="E147" s="1"/>
      <c r="F147" s="1" t="s">
        <v>175</v>
      </c>
      <c r="G147" s="1"/>
      <c r="H147" s="1"/>
      <c r="I147" s="1"/>
      <c r="J147" s="1"/>
      <c r="K147" s="1"/>
      <c r="L147" s="21"/>
      <c r="M147" s="1"/>
      <c r="N147" s="1"/>
      <c r="O147" s="1"/>
      <c r="P147" s="1"/>
      <c r="Q147" s="1"/>
      <c r="R147" s="1"/>
      <c r="S147" s="1"/>
      <c r="T147" s="1"/>
      <c r="U147" s="1"/>
      <c r="V147" s="22"/>
      <c r="W147" s="1"/>
      <c r="X147" s="22"/>
    </row>
    <row r="148" spans="1:24" ht="15.75" thickBot="1" x14ac:dyDescent="0.3">
      <c r="H148" s="14"/>
      <c r="I148" s="14"/>
      <c r="J148" s="14" t="s">
        <v>220</v>
      </c>
      <c r="K148" s="14"/>
      <c r="L148" s="23">
        <v>42380</v>
      </c>
      <c r="M148" s="14"/>
      <c r="N148" s="14" t="s">
        <v>241</v>
      </c>
      <c r="O148" s="14"/>
      <c r="P148" s="14" t="s">
        <v>322</v>
      </c>
      <c r="Q148" s="14"/>
      <c r="R148" s="14" t="s">
        <v>241</v>
      </c>
      <c r="S148" s="14"/>
      <c r="T148" s="14"/>
      <c r="U148" s="14"/>
      <c r="V148" s="4">
        <v>31.25</v>
      </c>
      <c r="W148" s="14"/>
      <c r="X148" s="4">
        <f>ROUND(X147+V148,5)</f>
        <v>31.25</v>
      </c>
    </row>
    <row r="149" spans="1:24" ht="15.75" thickBot="1" x14ac:dyDescent="0.3">
      <c r="A149" s="14"/>
      <c r="B149" s="14"/>
      <c r="C149" s="14"/>
      <c r="D149" s="14"/>
      <c r="E149" s="14"/>
      <c r="F149" s="14" t="s">
        <v>176</v>
      </c>
      <c r="G149" s="14"/>
      <c r="H149" s="14"/>
      <c r="I149" s="14"/>
      <c r="J149" s="14"/>
      <c r="K149" s="14"/>
      <c r="L149" s="23"/>
      <c r="M149" s="14"/>
      <c r="N149" s="14"/>
      <c r="O149" s="14"/>
      <c r="P149" s="14"/>
      <c r="Q149" s="14"/>
      <c r="R149" s="14"/>
      <c r="S149" s="14"/>
      <c r="T149" s="14"/>
      <c r="U149" s="14"/>
      <c r="V149" s="5">
        <f>ROUND(SUM(V147:V148),5)</f>
        <v>31.25</v>
      </c>
      <c r="W149" s="14"/>
      <c r="X149" s="5">
        <f>X148</f>
        <v>31.25</v>
      </c>
    </row>
    <row r="150" spans="1:24" ht="30" customHeight="1" x14ac:dyDescent="0.25">
      <c r="A150" s="14"/>
      <c r="B150" s="14"/>
      <c r="C150" s="14"/>
      <c r="D150" s="14"/>
      <c r="E150" s="14" t="s">
        <v>177</v>
      </c>
      <c r="F150" s="14"/>
      <c r="G150" s="14"/>
      <c r="H150" s="14"/>
      <c r="I150" s="14"/>
      <c r="J150" s="14"/>
      <c r="K150" s="14"/>
      <c r="L150" s="23"/>
      <c r="M150" s="14"/>
      <c r="N150" s="14"/>
      <c r="O150" s="14"/>
      <c r="P150" s="14"/>
      <c r="Q150" s="14"/>
      <c r="R150" s="14"/>
      <c r="S150" s="14"/>
      <c r="T150" s="14"/>
      <c r="U150" s="14"/>
      <c r="V150" s="2">
        <f>ROUND(V125+V129+V132+V136+V142+V146+V149,5)</f>
        <v>8385.69</v>
      </c>
      <c r="W150" s="14"/>
      <c r="X150" s="2">
        <f>ROUND(X125+X129+X132+X136+X142+X146+X149,5)</f>
        <v>8385.69</v>
      </c>
    </row>
    <row r="151" spans="1:24" ht="30" customHeight="1" x14ac:dyDescent="0.25">
      <c r="A151" s="1"/>
      <c r="B151" s="1"/>
      <c r="C151" s="1"/>
      <c r="D151" s="1"/>
      <c r="E151" s="1" t="s">
        <v>178</v>
      </c>
      <c r="F151" s="1"/>
      <c r="G151" s="1"/>
      <c r="H151" s="1"/>
      <c r="I151" s="1"/>
      <c r="J151" s="1"/>
      <c r="K151" s="1"/>
      <c r="L151" s="21"/>
      <c r="M151" s="1"/>
      <c r="N151" s="1"/>
      <c r="O151" s="1"/>
      <c r="P151" s="1"/>
      <c r="Q151" s="1"/>
      <c r="R151" s="1"/>
      <c r="S151" s="1"/>
      <c r="T151" s="1"/>
      <c r="U151" s="1"/>
      <c r="V151" s="22"/>
      <c r="W151" s="1"/>
      <c r="X151" s="22"/>
    </row>
    <row r="152" spans="1:24" x14ac:dyDescent="0.25">
      <c r="A152" s="1"/>
      <c r="B152" s="1"/>
      <c r="C152" s="1"/>
      <c r="D152" s="1"/>
      <c r="E152" s="1"/>
      <c r="F152" s="1" t="s">
        <v>179</v>
      </c>
      <c r="G152" s="1"/>
      <c r="H152" s="1"/>
      <c r="I152" s="1"/>
      <c r="J152" s="1"/>
      <c r="K152" s="1"/>
      <c r="L152" s="21"/>
      <c r="M152" s="1"/>
      <c r="N152" s="1"/>
      <c r="O152" s="1"/>
      <c r="P152" s="1"/>
      <c r="Q152" s="1"/>
      <c r="R152" s="1"/>
      <c r="S152" s="1"/>
      <c r="T152" s="1"/>
      <c r="U152" s="1"/>
      <c r="V152" s="22"/>
      <c r="W152" s="1"/>
      <c r="X152" s="22"/>
    </row>
    <row r="153" spans="1:24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 t="s">
        <v>219</v>
      </c>
      <c r="K153" s="14"/>
      <c r="L153" s="23">
        <v>42372</v>
      </c>
      <c r="M153" s="14"/>
      <c r="N153" s="14" t="s">
        <v>242</v>
      </c>
      <c r="O153" s="14"/>
      <c r="P153" s="14" t="s">
        <v>323</v>
      </c>
      <c r="Q153" s="14"/>
      <c r="R153" s="14" t="s">
        <v>412</v>
      </c>
      <c r="S153" s="14"/>
      <c r="T153" s="14"/>
      <c r="U153" s="14"/>
      <c r="V153" s="2">
        <v>110</v>
      </c>
      <c r="W153" s="14"/>
      <c r="X153" s="2">
        <f>ROUND(X152+V153,5)</f>
        <v>110</v>
      </c>
    </row>
    <row r="154" spans="1:24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 t="s">
        <v>219</v>
      </c>
      <c r="K154" s="14"/>
      <c r="L154" s="23">
        <v>42379</v>
      </c>
      <c r="M154" s="14"/>
      <c r="N154" s="14" t="s">
        <v>243</v>
      </c>
      <c r="O154" s="14"/>
      <c r="P154" s="14" t="s">
        <v>323</v>
      </c>
      <c r="Q154" s="14"/>
      <c r="R154" s="14" t="s">
        <v>413</v>
      </c>
      <c r="S154" s="14"/>
      <c r="T154" s="14"/>
      <c r="U154" s="14"/>
      <c r="V154" s="2">
        <v>110</v>
      </c>
      <c r="W154" s="14"/>
      <c r="X154" s="2">
        <f>ROUND(X153+V154,5)</f>
        <v>220</v>
      </c>
    </row>
    <row r="155" spans="1:24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 t="s">
        <v>219</v>
      </c>
      <c r="K155" s="14"/>
      <c r="L155" s="23">
        <v>42386</v>
      </c>
      <c r="M155" s="14"/>
      <c r="N155" s="14" t="s">
        <v>244</v>
      </c>
      <c r="O155" s="14"/>
      <c r="P155" s="14" t="s">
        <v>323</v>
      </c>
      <c r="Q155" s="14"/>
      <c r="R155" s="14" t="s">
        <v>414</v>
      </c>
      <c r="S155" s="14"/>
      <c r="T155" s="14"/>
      <c r="U155" s="14"/>
      <c r="V155" s="2">
        <v>110</v>
      </c>
      <c r="W155" s="14"/>
      <c r="X155" s="2">
        <f>ROUND(X154+V155,5)</f>
        <v>330</v>
      </c>
    </row>
    <row r="156" spans="1:24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 t="s">
        <v>219</v>
      </c>
      <c r="K156" s="14"/>
      <c r="L156" s="23">
        <v>42393</v>
      </c>
      <c r="M156" s="14"/>
      <c r="N156" s="14" t="s">
        <v>245</v>
      </c>
      <c r="O156" s="14"/>
      <c r="P156" s="14" t="s">
        <v>323</v>
      </c>
      <c r="Q156" s="14"/>
      <c r="R156" s="14" t="s">
        <v>415</v>
      </c>
      <c r="S156" s="14"/>
      <c r="T156" s="14"/>
      <c r="U156" s="14"/>
      <c r="V156" s="2">
        <v>110</v>
      </c>
      <c r="W156" s="14"/>
      <c r="X156" s="2">
        <f>ROUND(X155+V156,5)</f>
        <v>440</v>
      </c>
    </row>
    <row r="157" spans="1:24" ht="15.75" thickBot="1" x14ac:dyDescent="0.3">
      <c r="A157" s="14"/>
      <c r="B157" s="14"/>
      <c r="C157" s="14"/>
      <c r="D157" s="14"/>
      <c r="E157" s="14"/>
      <c r="F157" s="14"/>
      <c r="G157" s="14"/>
      <c r="H157" s="14"/>
      <c r="I157" s="14"/>
      <c r="J157" s="14" t="s">
        <v>219</v>
      </c>
      <c r="K157" s="14"/>
      <c r="L157" s="23">
        <v>42400</v>
      </c>
      <c r="M157" s="14"/>
      <c r="N157" s="14" t="s">
        <v>246</v>
      </c>
      <c r="O157" s="14"/>
      <c r="P157" s="14" t="s">
        <v>323</v>
      </c>
      <c r="Q157" s="14"/>
      <c r="R157" s="14" t="s">
        <v>416</v>
      </c>
      <c r="S157" s="14"/>
      <c r="T157" s="14"/>
      <c r="U157" s="14"/>
      <c r="V157" s="3">
        <v>110</v>
      </c>
      <c r="W157" s="14"/>
      <c r="X157" s="3">
        <f>ROUND(X156+V157,5)</f>
        <v>550</v>
      </c>
    </row>
    <row r="158" spans="1:24" x14ac:dyDescent="0.25">
      <c r="A158" s="14"/>
      <c r="B158" s="14"/>
      <c r="C158" s="14"/>
      <c r="D158" s="14"/>
      <c r="E158" s="14"/>
      <c r="F158" s="14" t="s">
        <v>180</v>
      </c>
      <c r="G158" s="14"/>
      <c r="H158" s="14"/>
      <c r="I158" s="14"/>
      <c r="J158" s="14"/>
      <c r="K158" s="14"/>
      <c r="L158" s="23"/>
      <c r="M158" s="14"/>
      <c r="N158" s="14"/>
      <c r="O158" s="14"/>
      <c r="P158" s="14"/>
      <c r="Q158" s="14"/>
      <c r="R158" s="14"/>
      <c r="S158" s="14"/>
      <c r="T158" s="14"/>
      <c r="U158" s="14"/>
      <c r="V158" s="2">
        <f>ROUND(SUM(V152:V157),5)</f>
        <v>550</v>
      </c>
      <c r="W158" s="14"/>
      <c r="X158" s="2">
        <f>X157</f>
        <v>550</v>
      </c>
    </row>
    <row r="159" spans="1:24" ht="30" customHeight="1" x14ac:dyDescent="0.25">
      <c r="A159" s="1"/>
      <c r="B159" s="1"/>
      <c r="C159" s="1"/>
      <c r="D159" s="1"/>
      <c r="E159" s="1"/>
      <c r="F159" s="1" t="s">
        <v>181</v>
      </c>
      <c r="G159" s="1"/>
      <c r="H159" s="1"/>
      <c r="I159" s="1"/>
      <c r="J159" s="1"/>
      <c r="K159" s="1"/>
      <c r="L159" s="21"/>
      <c r="M159" s="1"/>
      <c r="N159" s="1"/>
      <c r="O159" s="1"/>
      <c r="P159" s="1"/>
      <c r="Q159" s="1"/>
      <c r="R159" s="1"/>
      <c r="S159" s="1"/>
      <c r="T159" s="1"/>
      <c r="U159" s="1"/>
      <c r="V159" s="22"/>
      <c r="W159" s="1"/>
      <c r="X159" s="22"/>
    </row>
    <row r="160" spans="1:24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 t="s">
        <v>220</v>
      </c>
      <c r="K160" s="14"/>
      <c r="L160" s="23">
        <v>42379</v>
      </c>
      <c r="M160" s="14"/>
      <c r="N160" s="14" t="s">
        <v>247</v>
      </c>
      <c r="O160" s="14"/>
      <c r="P160" s="14" t="s">
        <v>69</v>
      </c>
      <c r="Q160" s="14"/>
      <c r="R160" s="14" t="s">
        <v>417</v>
      </c>
      <c r="S160" s="14"/>
      <c r="T160" s="14"/>
      <c r="U160" s="14"/>
      <c r="V160" s="2">
        <v>75.08</v>
      </c>
      <c r="W160" s="14"/>
      <c r="X160" s="2">
        <f t="shared" ref="X160:X168" si="3">ROUND(X159+V160,5)</f>
        <v>75.08</v>
      </c>
    </row>
    <row r="161" spans="1:24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 t="s">
        <v>220</v>
      </c>
      <c r="K161" s="14"/>
      <c r="L161" s="23">
        <v>42381</v>
      </c>
      <c r="M161" s="14"/>
      <c r="N161" s="14" t="s">
        <v>248</v>
      </c>
      <c r="O161" s="14"/>
      <c r="P161" s="14" t="s">
        <v>62</v>
      </c>
      <c r="Q161" s="14"/>
      <c r="R161" s="14" t="s">
        <v>418</v>
      </c>
      <c r="S161" s="14"/>
      <c r="T161" s="14"/>
      <c r="U161" s="14"/>
      <c r="V161" s="2">
        <v>5.48</v>
      </c>
      <c r="W161" s="14"/>
      <c r="X161" s="2">
        <f t="shared" si="3"/>
        <v>80.56</v>
      </c>
    </row>
    <row r="162" spans="1:24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 t="s">
        <v>220</v>
      </c>
      <c r="K162" s="14"/>
      <c r="L162" s="23">
        <v>42382</v>
      </c>
      <c r="M162" s="14"/>
      <c r="N162" s="14" t="s">
        <v>247</v>
      </c>
      <c r="O162" s="14"/>
      <c r="P162" s="14" t="s">
        <v>69</v>
      </c>
      <c r="Q162" s="14"/>
      <c r="R162" s="14" t="s">
        <v>419</v>
      </c>
      <c r="S162" s="14"/>
      <c r="T162" s="14"/>
      <c r="U162" s="14"/>
      <c r="V162" s="2">
        <v>176.96</v>
      </c>
      <c r="W162" s="14"/>
      <c r="X162" s="2">
        <f t="shared" si="3"/>
        <v>257.52</v>
      </c>
    </row>
    <row r="163" spans="1:24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 t="s">
        <v>218</v>
      </c>
      <c r="K163" s="14"/>
      <c r="L163" s="23">
        <v>42384</v>
      </c>
      <c r="M163" s="14"/>
      <c r="N163" s="14" t="s">
        <v>249</v>
      </c>
      <c r="O163" s="14"/>
      <c r="P163" s="14" t="s">
        <v>324</v>
      </c>
      <c r="Q163" s="14"/>
      <c r="R163" s="14" t="s">
        <v>420</v>
      </c>
      <c r="S163" s="14"/>
      <c r="T163" s="14"/>
      <c r="U163" s="14"/>
      <c r="V163" s="2">
        <v>9.8699999999999992</v>
      </c>
      <c r="W163" s="14"/>
      <c r="X163" s="2">
        <f t="shared" si="3"/>
        <v>267.39</v>
      </c>
    </row>
    <row r="164" spans="1:24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 t="s">
        <v>220</v>
      </c>
      <c r="K164" s="14"/>
      <c r="L164" s="23">
        <v>42387</v>
      </c>
      <c r="M164" s="14"/>
      <c r="N164" s="14" t="s">
        <v>250</v>
      </c>
      <c r="O164" s="14"/>
      <c r="P164" s="14" t="s">
        <v>325</v>
      </c>
      <c r="Q164" s="14"/>
      <c r="R164" s="14" t="s">
        <v>421</v>
      </c>
      <c r="S164" s="14"/>
      <c r="T164" s="14"/>
      <c r="U164" s="14"/>
      <c r="V164" s="2">
        <v>55.76</v>
      </c>
      <c r="W164" s="14"/>
      <c r="X164" s="2">
        <f t="shared" si="3"/>
        <v>323.14999999999998</v>
      </c>
    </row>
    <row r="165" spans="1:24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 t="s">
        <v>220</v>
      </c>
      <c r="K165" s="14"/>
      <c r="L165" s="23">
        <v>42387</v>
      </c>
      <c r="M165" s="14"/>
      <c r="N165" s="14" t="s">
        <v>251</v>
      </c>
      <c r="O165" s="14"/>
      <c r="P165" s="14" t="s">
        <v>326</v>
      </c>
      <c r="Q165" s="14"/>
      <c r="R165" s="14" t="s">
        <v>422</v>
      </c>
      <c r="S165" s="14"/>
      <c r="T165" s="14"/>
      <c r="U165" s="14"/>
      <c r="V165" s="2">
        <v>50.08</v>
      </c>
      <c r="W165" s="14"/>
      <c r="X165" s="2">
        <f t="shared" si="3"/>
        <v>373.23</v>
      </c>
    </row>
    <row r="166" spans="1:24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 t="s">
        <v>220</v>
      </c>
      <c r="K166" s="14"/>
      <c r="L166" s="23">
        <v>42394</v>
      </c>
      <c r="M166" s="14"/>
      <c r="N166" s="14" t="s">
        <v>247</v>
      </c>
      <c r="O166" s="14"/>
      <c r="P166" s="14" t="s">
        <v>69</v>
      </c>
      <c r="Q166" s="14"/>
      <c r="R166" s="14" t="s">
        <v>423</v>
      </c>
      <c r="S166" s="14"/>
      <c r="T166" s="14"/>
      <c r="U166" s="14"/>
      <c r="V166" s="2">
        <v>176.96</v>
      </c>
      <c r="W166" s="14"/>
      <c r="X166" s="2">
        <f t="shared" si="3"/>
        <v>550.19000000000005</v>
      </c>
    </row>
    <row r="167" spans="1:24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 t="s">
        <v>220</v>
      </c>
      <c r="K167" s="14"/>
      <c r="L167" s="23">
        <v>42394</v>
      </c>
      <c r="M167" s="14"/>
      <c r="N167" s="14" t="s">
        <v>252</v>
      </c>
      <c r="O167" s="14"/>
      <c r="P167" s="14" t="s">
        <v>54</v>
      </c>
      <c r="Q167" s="14"/>
      <c r="R167" s="14" t="s">
        <v>424</v>
      </c>
      <c r="S167" s="14"/>
      <c r="T167" s="14"/>
      <c r="U167" s="14"/>
      <c r="V167" s="2">
        <v>173.75</v>
      </c>
      <c r="W167" s="14"/>
      <c r="X167" s="2">
        <f t="shared" si="3"/>
        <v>723.94</v>
      </c>
    </row>
    <row r="168" spans="1:24" ht="15.75" thickBot="1" x14ac:dyDescent="0.3">
      <c r="A168" s="14"/>
      <c r="B168" s="14"/>
      <c r="C168" s="14"/>
      <c r="D168" s="14"/>
      <c r="E168" s="14"/>
      <c r="F168" s="14"/>
      <c r="G168" s="14"/>
      <c r="H168" s="14"/>
      <c r="I168" s="14"/>
      <c r="J168" s="14" t="s">
        <v>219</v>
      </c>
      <c r="K168" s="14"/>
      <c r="L168" s="23">
        <v>42395</v>
      </c>
      <c r="M168" s="14"/>
      <c r="N168" s="14" t="s">
        <v>223</v>
      </c>
      <c r="O168" s="14"/>
      <c r="P168" s="14" t="s">
        <v>327</v>
      </c>
      <c r="Q168" s="14"/>
      <c r="R168" s="14" t="s">
        <v>425</v>
      </c>
      <c r="S168" s="14"/>
      <c r="T168" s="14"/>
      <c r="U168" s="14"/>
      <c r="V168" s="3">
        <v>55.09</v>
      </c>
      <c r="W168" s="14"/>
      <c r="X168" s="3">
        <f t="shared" si="3"/>
        <v>779.03</v>
      </c>
    </row>
    <row r="169" spans="1:24" x14ac:dyDescent="0.25">
      <c r="A169" s="14"/>
      <c r="B169" s="14"/>
      <c r="C169" s="14"/>
      <c r="D169" s="14"/>
      <c r="E169" s="14"/>
      <c r="F169" s="14" t="s">
        <v>182</v>
      </c>
      <c r="G169" s="14"/>
      <c r="H169" s="14"/>
      <c r="I169" s="14"/>
      <c r="J169" s="14"/>
      <c r="K169" s="14"/>
      <c r="L169" s="23"/>
      <c r="M169" s="14"/>
      <c r="N169" s="14"/>
      <c r="O169" s="14"/>
      <c r="P169" s="14"/>
      <c r="Q169" s="14"/>
      <c r="R169" s="14"/>
      <c r="S169" s="14"/>
      <c r="T169" s="14"/>
      <c r="U169" s="14"/>
      <c r="V169" s="2">
        <f>ROUND(SUM(V159:V168),5)</f>
        <v>779.03</v>
      </c>
      <c r="W169" s="14"/>
      <c r="X169" s="2">
        <f>X168</f>
        <v>779.03</v>
      </c>
    </row>
    <row r="170" spans="1:24" ht="30" customHeight="1" x14ac:dyDescent="0.25">
      <c r="A170" s="1"/>
      <c r="B170" s="1"/>
      <c r="C170" s="1"/>
      <c r="D170" s="1"/>
      <c r="E170" s="1"/>
      <c r="F170" s="1" t="s">
        <v>183</v>
      </c>
      <c r="G170" s="1"/>
      <c r="H170" s="1"/>
      <c r="I170" s="1"/>
      <c r="J170" s="1"/>
      <c r="K170" s="1"/>
      <c r="L170" s="21"/>
      <c r="M170" s="1"/>
      <c r="N170" s="1"/>
      <c r="O170" s="1"/>
      <c r="P170" s="1"/>
      <c r="Q170" s="1"/>
      <c r="R170" s="1"/>
      <c r="S170" s="1"/>
      <c r="T170" s="1"/>
      <c r="U170" s="1"/>
      <c r="V170" s="22"/>
      <c r="W170" s="1"/>
      <c r="X170" s="22"/>
    </row>
    <row r="171" spans="1:24" ht="15.75" thickBot="1" x14ac:dyDescent="0.3">
      <c r="H171" s="14"/>
      <c r="I171" s="14"/>
      <c r="J171" s="14" t="s">
        <v>218</v>
      </c>
      <c r="K171" s="14"/>
      <c r="L171" s="23">
        <v>42370</v>
      </c>
      <c r="M171" s="14"/>
      <c r="N171" s="14"/>
      <c r="O171" s="14"/>
      <c r="P171" s="14" t="s">
        <v>313</v>
      </c>
      <c r="Q171" s="14"/>
      <c r="R171" s="14" t="s">
        <v>426</v>
      </c>
      <c r="S171" s="14"/>
      <c r="T171" s="14"/>
      <c r="U171" s="14"/>
      <c r="V171" s="3">
        <v>53.55</v>
      </c>
      <c r="W171" s="14"/>
      <c r="X171" s="3">
        <f>ROUND(X170+V171,5)</f>
        <v>53.55</v>
      </c>
    </row>
    <row r="172" spans="1:24" x14ac:dyDescent="0.25">
      <c r="A172" s="14"/>
      <c r="B172" s="14"/>
      <c r="C172" s="14"/>
      <c r="D172" s="14"/>
      <c r="E172" s="14"/>
      <c r="F172" s="14" t="s">
        <v>184</v>
      </c>
      <c r="G172" s="14"/>
      <c r="H172" s="14"/>
      <c r="I172" s="14"/>
      <c r="J172" s="14"/>
      <c r="K172" s="14"/>
      <c r="L172" s="23"/>
      <c r="M172" s="14"/>
      <c r="N172" s="14"/>
      <c r="O172" s="14"/>
      <c r="P172" s="14"/>
      <c r="Q172" s="14"/>
      <c r="R172" s="14"/>
      <c r="S172" s="14"/>
      <c r="T172" s="14"/>
      <c r="U172" s="14"/>
      <c r="V172" s="2">
        <f>ROUND(SUM(V170:V171),5)</f>
        <v>53.55</v>
      </c>
      <c r="W172" s="14"/>
      <c r="X172" s="2">
        <f>X171</f>
        <v>53.55</v>
      </c>
    </row>
    <row r="173" spans="1:24" ht="30" customHeight="1" x14ac:dyDescent="0.25">
      <c r="A173" s="1"/>
      <c r="B173" s="1"/>
      <c r="C173" s="1"/>
      <c r="D173" s="1"/>
      <c r="E173" s="1"/>
      <c r="F173" s="1" t="s">
        <v>185</v>
      </c>
      <c r="G173" s="1"/>
      <c r="H173" s="1"/>
      <c r="I173" s="1"/>
      <c r="J173" s="1"/>
      <c r="K173" s="1"/>
      <c r="L173" s="21"/>
      <c r="M173" s="1"/>
      <c r="N173" s="1"/>
      <c r="O173" s="1"/>
      <c r="P173" s="1"/>
      <c r="Q173" s="1"/>
      <c r="R173" s="1"/>
      <c r="S173" s="1"/>
      <c r="T173" s="1"/>
      <c r="U173" s="1"/>
      <c r="V173" s="22"/>
      <c r="W173" s="1"/>
      <c r="X173" s="22"/>
    </row>
    <row r="174" spans="1:24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 t="s">
        <v>220</v>
      </c>
      <c r="K174" s="14"/>
      <c r="L174" s="23">
        <v>42387</v>
      </c>
      <c r="M174" s="14"/>
      <c r="N174" s="14" t="s">
        <v>253</v>
      </c>
      <c r="O174" s="14"/>
      <c r="P174" s="14" t="s">
        <v>59</v>
      </c>
      <c r="Q174" s="14"/>
      <c r="R174" s="14" t="s">
        <v>427</v>
      </c>
      <c r="S174" s="14"/>
      <c r="T174" s="14"/>
      <c r="U174" s="14"/>
      <c r="V174" s="2">
        <v>25.49</v>
      </c>
      <c r="W174" s="14"/>
      <c r="X174" s="2">
        <f>ROUND(X173+V174,5)</f>
        <v>25.49</v>
      </c>
    </row>
    <row r="175" spans="1:24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 t="s">
        <v>220</v>
      </c>
      <c r="K175" s="14"/>
      <c r="L175" s="23">
        <v>42387</v>
      </c>
      <c r="M175" s="14"/>
      <c r="N175" s="14" t="s">
        <v>254</v>
      </c>
      <c r="O175" s="14"/>
      <c r="P175" s="14" t="s">
        <v>59</v>
      </c>
      <c r="Q175" s="14"/>
      <c r="R175" s="14" t="s">
        <v>427</v>
      </c>
      <c r="S175" s="14"/>
      <c r="T175" s="14"/>
      <c r="U175" s="14"/>
      <c r="V175" s="2">
        <v>477</v>
      </c>
      <c r="W175" s="14"/>
      <c r="X175" s="2">
        <f>ROUND(X174+V175,5)</f>
        <v>502.49</v>
      </c>
    </row>
    <row r="176" spans="1:24" ht="15.75" thickBot="1" x14ac:dyDescent="0.3">
      <c r="A176" s="14"/>
      <c r="B176" s="14"/>
      <c r="C176" s="14"/>
      <c r="D176" s="14"/>
      <c r="E176" s="14"/>
      <c r="F176" s="14"/>
      <c r="G176" s="14"/>
      <c r="H176" s="14"/>
      <c r="I176" s="14"/>
      <c r="J176" s="14" t="s">
        <v>220</v>
      </c>
      <c r="K176" s="14"/>
      <c r="L176" s="23">
        <v>42394</v>
      </c>
      <c r="M176" s="14"/>
      <c r="N176" s="14" t="s">
        <v>255</v>
      </c>
      <c r="O176" s="14"/>
      <c r="P176" s="14" t="s">
        <v>68</v>
      </c>
      <c r="Q176" s="14"/>
      <c r="R176" s="14" t="s">
        <v>428</v>
      </c>
      <c r="S176" s="14"/>
      <c r="T176" s="14"/>
      <c r="U176" s="14"/>
      <c r="V176" s="4">
        <v>370.92</v>
      </c>
      <c r="W176" s="14"/>
      <c r="X176" s="4">
        <f>ROUND(X175+V176,5)</f>
        <v>873.41</v>
      </c>
    </row>
    <row r="177" spans="1:24" ht="15.75" thickBot="1" x14ac:dyDescent="0.3">
      <c r="A177" s="14"/>
      <c r="B177" s="14"/>
      <c r="C177" s="14"/>
      <c r="D177" s="14"/>
      <c r="E177" s="14"/>
      <c r="F177" s="14" t="s">
        <v>186</v>
      </c>
      <c r="G177" s="14"/>
      <c r="H177" s="14"/>
      <c r="I177" s="14"/>
      <c r="J177" s="14"/>
      <c r="K177" s="14"/>
      <c r="L177" s="23"/>
      <c r="M177" s="14"/>
      <c r="N177" s="14"/>
      <c r="O177" s="14"/>
      <c r="P177" s="14"/>
      <c r="Q177" s="14"/>
      <c r="R177" s="14"/>
      <c r="S177" s="14"/>
      <c r="T177" s="14"/>
      <c r="U177" s="14"/>
      <c r="V177" s="5">
        <f>ROUND(SUM(V173:V176),5)</f>
        <v>873.41</v>
      </c>
      <c r="W177" s="14"/>
      <c r="X177" s="5">
        <f>X176</f>
        <v>873.41</v>
      </c>
    </row>
    <row r="178" spans="1:24" ht="30" customHeight="1" x14ac:dyDescent="0.25">
      <c r="A178" s="14"/>
      <c r="B178" s="14"/>
      <c r="C178" s="14"/>
      <c r="D178" s="14"/>
      <c r="E178" s="14" t="s">
        <v>187</v>
      </c>
      <c r="F178" s="14"/>
      <c r="G178" s="14"/>
      <c r="H178" s="14"/>
      <c r="I178" s="14"/>
      <c r="J178" s="14"/>
      <c r="K178" s="14"/>
      <c r="L178" s="23"/>
      <c r="M178" s="14"/>
      <c r="N178" s="14"/>
      <c r="O178" s="14"/>
      <c r="P178" s="14"/>
      <c r="Q178" s="14"/>
      <c r="R178" s="14"/>
      <c r="S178" s="14"/>
      <c r="T178" s="14"/>
      <c r="U178" s="14"/>
      <c r="V178" s="2">
        <f>ROUND(V158+V169+V172+V177,5)</f>
        <v>2255.9899999999998</v>
      </c>
      <c r="W178" s="14"/>
      <c r="X178" s="2">
        <f>ROUND(X158+X169+X172+X177,5)</f>
        <v>2255.9899999999998</v>
      </c>
    </row>
    <row r="179" spans="1:24" ht="30" customHeight="1" x14ac:dyDescent="0.25">
      <c r="A179" s="1"/>
      <c r="B179" s="1"/>
      <c r="C179" s="1"/>
      <c r="D179" s="1"/>
      <c r="E179" s="1" t="s">
        <v>188</v>
      </c>
      <c r="F179" s="1"/>
      <c r="G179" s="1"/>
      <c r="H179" s="1"/>
      <c r="I179" s="1"/>
      <c r="J179" s="1"/>
      <c r="K179" s="1"/>
      <c r="L179" s="21"/>
      <c r="M179" s="1"/>
      <c r="N179" s="1"/>
      <c r="O179" s="1"/>
      <c r="P179" s="1"/>
      <c r="Q179" s="1"/>
      <c r="R179" s="1"/>
      <c r="S179" s="1"/>
      <c r="T179" s="1"/>
      <c r="U179" s="1"/>
      <c r="V179" s="22"/>
      <c r="W179" s="1"/>
      <c r="X179" s="22"/>
    </row>
    <row r="180" spans="1:24" x14ac:dyDescent="0.25">
      <c r="A180" s="1"/>
      <c r="B180" s="1"/>
      <c r="C180" s="1"/>
      <c r="D180" s="1"/>
      <c r="E180" s="1"/>
      <c r="F180" s="1" t="s">
        <v>189</v>
      </c>
      <c r="G180" s="1"/>
      <c r="H180" s="1"/>
      <c r="I180" s="1"/>
      <c r="J180" s="1"/>
      <c r="K180" s="1"/>
      <c r="L180" s="21"/>
      <c r="M180" s="1"/>
      <c r="N180" s="1"/>
      <c r="O180" s="1"/>
      <c r="P180" s="1"/>
      <c r="Q180" s="1"/>
      <c r="R180" s="1"/>
      <c r="S180" s="1"/>
      <c r="T180" s="1"/>
      <c r="U180" s="1"/>
      <c r="V180" s="22"/>
      <c r="W180" s="1"/>
      <c r="X180" s="22"/>
    </row>
    <row r="181" spans="1:24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 t="s">
        <v>219</v>
      </c>
      <c r="K181" s="14"/>
      <c r="L181" s="23">
        <v>42372</v>
      </c>
      <c r="M181" s="14"/>
      <c r="N181" s="14" t="s">
        <v>256</v>
      </c>
      <c r="O181" s="14"/>
      <c r="P181" s="14" t="s">
        <v>328</v>
      </c>
      <c r="Q181" s="14"/>
      <c r="R181" s="14" t="s">
        <v>429</v>
      </c>
      <c r="S181" s="14"/>
      <c r="T181" s="14"/>
      <c r="U181" s="14"/>
      <c r="V181" s="2">
        <v>50</v>
      </c>
      <c r="W181" s="14"/>
      <c r="X181" s="2">
        <f t="shared" ref="X181:X204" si="4">ROUND(X180+V181,5)</f>
        <v>50</v>
      </c>
    </row>
    <row r="182" spans="1:24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 t="s">
        <v>219</v>
      </c>
      <c r="K182" s="14"/>
      <c r="L182" s="23">
        <v>42372</v>
      </c>
      <c r="M182" s="14"/>
      <c r="N182" s="14" t="s">
        <v>257</v>
      </c>
      <c r="O182" s="14"/>
      <c r="P182" s="14" t="s">
        <v>329</v>
      </c>
      <c r="Q182" s="14"/>
      <c r="R182" s="14" t="s">
        <v>429</v>
      </c>
      <c r="S182" s="14"/>
      <c r="T182" s="14"/>
      <c r="U182" s="14"/>
      <c r="V182" s="2">
        <v>50</v>
      </c>
      <c r="W182" s="14"/>
      <c r="X182" s="2">
        <f t="shared" si="4"/>
        <v>100</v>
      </c>
    </row>
    <row r="183" spans="1:24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 t="s">
        <v>219</v>
      </c>
      <c r="K183" s="14"/>
      <c r="L183" s="23">
        <v>42372</v>
      </c>
      <c r="M183" s="14"/>
      <c r="N183" s="14" t="s">
        <v>258</v>
      </c>
      <c r="O183" s="14"/>
      <c r="P183" s="14" t="s">
        <v>330</v>
      </c>
      <c r="Q183" s="14"/>
      <c r="R183" s="14" t="s">
        <v>429</v>
      </c>
      <c r="S183" s="14"/>
      <c r="T183" s="14"/>
      <c r="U183" s="14"/>
      <c r="V183" s="2">
        <v>100</v>
      </c>
      <c r="W183" s="14"/>
      <c r="X183" s="2">
        <f t="shared" si="4"/>
        <v>200</v>
      </c>
    </row>
    <row r="184" spans="1:24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 t="s">
        <v>219</v>
      </c>
      <c r="K184" s="14"/>
      <c r="L184" s="23">
        <v>42372</v>
      </c>
      <c r="M184" s="14"/>
      <c r="N184" s="14" t="s">
        <v>259</v>
      </c>
      <c r="O184" s="14"/>
      <c r="P184" s="14" t="s">
        <v>331</v>
      </c>
      <c r="Q184" s="14"/>
      <c r="R184" s="14" t="s">
        <v>429</v>
      </c>
      <c r="S184" s="14"/>
      <c r="T184" s="14"/>
      <c r="U184" s="14"/>
      <c r="V184" s="2">
        <v>200</v>
      </c>
      <c r="W184" s="14"/>
      <c r="X184" s="2">
        <f t="shared" si="4"/>
        <v>400</v>
      </c>
    </row>
    <row r="185" spans="1:24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 t="s">
        <v>219</v>
      </c>
      <c r="K185" s="14"/>
      <c r="L185" s="23">
        <v>42372</v>
      </c>
      <c r="M185" s="14"/>
      <c r="N185" s="14" t="s">
        <v>260</v>
      </c>
      <c r="O185" s="14"/>
      <c r="P185" s="14" t="s">
        <v>332</v>
      </c>
      <c r="Q185" s="14"/>
      <c r="R185" s="14" t="s">
        <v>430</v>
      </c>
      <c r="S185" s="14"/>
      <c r="T185" s="14"/>
      <c r="U185" s="14"/>
      <c r="V185" s="2">
        <v>150</v>
      </c>
      <c r="W185" s="14"/>
      <c r="X185" s="2">
        <f t="shared" si="4"/>
        <v>550</v>
      </c>
    </row>
    <row r="186" spans="1:24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 t="s">
        <v>219</v>
      </c>
      <c r="K186" s="14"/>
      <c r="L186" s="23">
        <v>42376</v>
      </c>
      <c r="M186" s="14"/>
      <c r="N186" s="14" t="s">
        <v>261</v>
      </c>
      <c r="O186" s="14"/>
      <c r="P186" s="14" t="s">
        <v>330</v>
      </c>
      <c r="Q186" s="14"/>
      <c r="R186" s="14" t="s">
        <v>431</v>
      </c>
      <c r="S186" s="14"/>
      <c r="T186" s="14"/>
      <c r="U186" s="14"/>
      <c r="V186" s="2">
        <v>100</v>
      </c>
      <c r="W186" s="14"/>
      <c r="X186" s="2">
        <f t="shared" si="4"/>
        <v>650</v>
      </c>
    </row>
    <row r="187" spans="1:24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 t="s">
        <v>219</v>
      </c>
      <c r="K187" s="14"/>
      <c r="L187" s="23">
        <v>42379</v>
      </c>
      <c r="M187" s="14"/>
      <c r="N187" s="14" t="s">
        <v>262</v>
      </c>
      <c r="O187" s="14"/>
      <c r="P187" s="14" t="s">
        <v>333</v>
      </c>
      <c r="Q187" s="14"/>
      <c r="R187" s="14" t="s">
        <v>432</v>
      </c>
      <c r="S187" s="14"/>
      <c r="T187" s="14"/>
      <c r="U187" s="14"/>
      <c r="V187" s="2">
        <v>50</v>
      </c>
      <c r="W187" s="14"/>
      <c r="X187" s="2">
        <f t="shared" si="4"/>
        <v>700</v>
      </c>
    </row>
    <row r="188" spans="1:24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 t="s">
        <v>219</v>
      </c>
      <c r="K188" s="14"/>
      <c r="L188" s="23">
        <v>42379</v>
      </c>
      <c r="M188" s="14"/>
      <c r="N188" s="14" t="s">
        <v>263</v>
      </c>
      <c r="O188" s="14"/>
      <c r="P188" s="14" t="s">
        <v>329</v>
      </c>
      <c r="Q188" s="14"/>
      <c r="R188" s="14" t="s">
        <v>432</v>
      </c>
      <c r="S188" s="14"/>
      <c r="T188" s="14"/>
      <c r="U188" s="14"/>
      <c r="V188" s="2">
        <v>50</v>
      </c>
      <c r="W188" s="14"/>
      <c r="X188" s="2">
        <f t="shared" si="4"/>
        <v>750</v>
      </c>
    </row>
    <row r="189" spans="1:24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 t="s">
        <v>219</v>
      </c>
      <c r="K189" s="14"/>
      <c r="L189" s="23">
        <v>42379</v>
      </c>
      <c r="M189" s="14"/>
      <c r="N189" s="14" t="s">
        <v>264</v>
      </c>
      <c r="O189" s="14"/>
      <c r="P189" s="14" t="s">
        <v>331</v>
      </c>
      <c r="Q189" s="14"/>
      <c r="R189" s="14" t="s">
        <v>432</v>
      </c>
      <c r="S189" s="14"/>
      <c r="T189" s="14"/>
      <c r="U189" s="14"/>
      <c r="V189" s="2">
        <v>200</v>
      </c>
      <c r="W189" s="14"/>
      <c r="X189" s="2">
        <f t="shared" si="4"/>
        <v>950</v>
      </c>
    </row>
    <row r="190" spans="1:24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 t="s">
        <v>219</v>
      </c>
      <c r="K190" s="14"/>
      <c r="L190" s="23">
        <v>42386</v>
      </c>
      <c r="M190" s="14"/>
      <c r="N190" s="14" t="s">
        <v>265</v>
      </c>
      <c r="O190" s="14"/>
      <c r="P190" s="14" t="s">
        <v>328</v>
      </c>
      <c r="Q190" s="14"/>
      <c r="R190" s="14" t="s">
        <v>433</v>
      </c>
      <c r="S190" s="14"/>
      <c r="T190" s="14"/>
      <c r="U190" s="14"/>
      <c r="V190" s="2">
        <v>50</v>
      </c>
      <c r="W190" s="14"/>
      <c r="X190" s="2">
        <f t="shared" si="4"/>
        <v>1000</v>
      </c>
    </row>
    <row r="191" spans="1:24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 t="s">
        <v>219</v>
      </c>
      <c r="K191" s="14"/>
      <c r="L191" s="23">
        <v>42386</v>
      </c>
      <c r="M191" s="14"/>
      <c r="N191" s="14" t="s">
        <v>266</v>
      </c>
      <c r="O191" s="14"/>
      <c r="P191" s="14" t="s">
        <v>329</v>
      </c>
      <c r="Q191" s="14"/>
      <c r="R191" s="14" t="s">
        <v>433</v>
      </c>
      <c r="S191" s="14"/>
      <c r="T191" s="14"/>
      <c r="U191" s="14"/>
      <c r="V191" s="2">
        <v>50</v>
      </c>
      <c r="W191" s="14"/>
      <c r="X191" s="2">
        <f t="shared" si="4"/>
        <v>1050</v>
      </c>
    </row>
    <row r="192" spans="1:24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 t="s">
        <v>219</v>
      </c>
      <c r="K192" s="14"/>
      <c r="L192" s="23">
        <v>42386</v>
      </c>
      <c r="M192" s="14"/>
      <c r="N192" s="14" t="s">
        <v>267</v>
      </c>
      <c r="O192" s="14"/>
      <c r="P192" s="14" t="s">
        <v>330</v>
      </c>
      <c r="Q192" s="14"/>
      <c r="R192" s="14" t="s">
        <v>433</v>
      </c>
      <c r="S192" s="14"/>
      <c r="T192" s="14"/>
      <c r="U192" s="14"/>
      <c r="V192" s="2">
        <v>100</v>
      </c>
      <c r="W192" s="14"/>
      <c r="X192" s="2">
        <f t="shared" si="4"/>
        <v>1150</v>
      </c>
    </row>
    <row r="193" spans="1:24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 t="s">
        <v>219</v>
      </c>
      <c r="K193" s="14"/>
      <c r="L193" s="23">
        <v>42386</v>
      </c>
      <c r="M193" s="14"/>
      <c r="N193" s="14" t="s">
        <v>268</v>
      </c>
      <c r="O193" s="14"/>
      <c r="P193" s="14" t="s">
        <v>331</v>
      </c>
      <c r="Q193" s="14"/>
      <c r="R193" s="14" t="s">
        <v>433</v>
      </c>
      <c r="S193" s="14"/>
      <c r="T193" s="14"/>
      <c r="U193" s="14"/>
      <c r="V193" s="2">
        <v>200</v>
      </c>
      <c r="W193" s="14"/>
      <c r="X193" s="2">
        <f t="shared" si="4"/>
        <v>1350</v>
      </c>
    </row>
    <row r="194" spans="1:24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 t="s">
        <v>219</v>
      </c>
      <c r="K194" s="14"/>
      <c r="L194" s="23">
        <v>42386</v>
      </c>
      <c r="M194" s="14"/>
      <c r="N194" s="14" t="s">
        <v>269</v>
      </c>
      <c r="O194" s="14"/>
      <c r="P194" s="14" t="s">
        <v>332</v>
      </c>
      <c r="Q194" s="14"/>
      <c r="R194" s="14" t="s">
        <v>433</v>
      </c>
      <c r="S194" s="14"/>
      <c r="T194" s="14"/>
      <c r="U194" s="14"/>
      <c r="V194" s="2">
        <v>50</v>
      </c>
      <c r="W194" s="14"/>
      <c r="X194" s="2">
        <f t="shared" si="4"/>
        <v>1400</v>
      </c>
    </row>
    <row r="195" spans="1:24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 t="s">
        <v>219</v>
      </c>
      <c r="K195" s="14"/>
      <c r="L195" s="23">
        <v>42393</v>
      </c>
      <c r="M195" s="14"/>
      <c r="N195" s="14" t="s">
        <v>270</v>
      </c>
      <c r="O195" s="14"/>
      <c r="P195" s="14" t="s">
        <v>328</v>
      </c>
      <c r="Q195" s="14"/>
      <c r="R195" s="14" t="s">
        <v>434</v>
      </c>
      <c r="S195" s="14"/>
      <c r="T195" s="14"/>
      <c r="U195" s="14"/>
      <c r="V195" s="2">
        <v>50</v>
      </c>
      <c r="W195" s="14"/>
      <c r="X195" s="2">
        <f t="shared" si="4"/>
        <v>1450</v>
      </c>
    </row>
    <row r="196" spans="1:24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 t="s">
        <v>219</v>
      </c>
      <c r="K196" s="14"/>
      <c r="L196" s="23">
        <v>42393</v>
      </c>
      <c r="M196" s="14"/>
      <c r="N196" s="14" t="s">
        <v>271</v>
      </c>
      <c r="O196" s="14"/>
      <c r="P196" s="14" t="s">
        <v>333</v>
      </c>
      <c r="Q196" s="14"/>
      <c r="R196" s="14" t="s">
        <v>434</v>
      </c>
      <c r="S196" s="14"/>
      <c r="T196" s="14"/>
      <c r="U196" s="14"/>
      <c r="V196" s="2">
        <v>50</v>
      </c>
      <c r="W196" s="14"/>
      <c r="X196" s="2">
        <f t="shared" si="4"/>
        <v>1500</v>
      </c>
    </row>
    <row r="197" spans="1:24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 t="s">
        <v>219</v>
      </c>
      <c r="K197" s="14"/>
      <c r="L197" s="23">
        <v>42393</v>
      </c>
      <c r="M197" s="14"/>
      <c r="N197" s="14" t="s">
        <v>272</v>
      </c>
      <c r="O197" s="14"/>
      <c r="P197" s="14" t="s">
        <v>329</v>
      </c>
      <c r="Q197" s="14"/>
      <c r="R197" s="14" t="s">
        <v>434</v>
      </c>
      <c r="S197" s="14"/>
      <c r="T197" s="14"/>
      <c r="U197" s="14"/>
      <c r="V197" s="2">
        <v>50</v>
      </c>
      <c r="W197" s="14"/>
      <c r="X197" s="2">
        <f t="shared" si="4"/>
        <v>1550</v>
      </c>
    </row>
    <row r="198" spans="1:24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 t="s">
        <v>219</v>
      </c>
      <c r="K198" s="14"/>
      <c r="L198" s="23">
        <v>42393</v>
      </c>
      <c r="M198" s="14"/>
      <c r="N198" s="14" t="s">
        <v>273</v>
      </c>
      <c r="O198" s="14"/>
      <c r="P198" s="14" t="s">
        <v>330</v>
      </c>
      <c r="Q198" s="14"/>
      <c r="R198" s="14" t="s">
        <v>434</v>
      </c>
      <c r="S198" s="14"/>
      <c r="T198" s="14"/>
      <c r="U198" s="14"/>
      <c r="V198" s="2">
        <v>100</v>
      </c>
      <c r="W198" s="14"/>
      <c r="X198" s="2">
        <f t="shared" si="4"/>
        <v>1650</v>
      </c>
    </row>
    <row r="199" spans="1:24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 t="s">
        <v>219</v>
      </c>
      <c r="K199" s="14"/>
      <c r="L199" s="23">
        <v>42393</v>
      </c>
      <c r="M199" s="14"/>
      <c r="N199" s="14" t="s">
        <v>274</v>
      </c>
      <c r="O199" s="14"/>
      <c r="P199" s="14" t="s">
        <v>331</v>
      </c>
      <c r="Q199" s="14"/>
      <c r="R199" s="14" t="s">
        <v>434</v>
      </c>
      <c r="S199" s="14"/>
      <c r="T199" s="14"/>
      <c r="U199" s="14"/>
      <c r="V199" s="2">
        <v>200</v>
      </c>
      <c r="W199" s="14"/>
      <c r="X199" s="2">
        <f t="shared" si="4"/>
        <v>1850</v>
      </c>
    </row>
    <row r="200" spans="1:24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 t="s">
        <v>219</v>
      </c>
      <c r="K200" s="14"/>
      <c r="L200" s="23">
        <v>42400</v>
      </c>
      <c r="M200" s="14"/>
      <c r="N200" s="14" t="s">
        <v>275</v>
      </c>
      <c r="O200" s="14"/>
      <c r="P200" s="14" t="s">
        <v>328</v>
      </c>
      <c r="Q200" s="14"/>
      <c r="R200" s="14" t="s">
        <v>435</v>
      </c>
      <c r="S200" s="14"/>
      <c r="T200" s="14"/>
      <c r="U200" s="14"/>
      <c r="V200" s="2">
        <v>50</v>
      </c>
      <c r="W200" s="14"/>
      <c r="X200" s="2">
        <f t="shared" si="4"/>
        <v>1900</v>
      </c>
    </row>
    <row r="201" spans="1:24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 t="s">
        <v>219</v>
      </c>
      <c r="K201" s="14"/>
      <c r="L201" s="23">
        <v>42400</v>
      </c>
      <c r="M201" s="14"/>
      <c r="N201" s="14" t="s">
        <v>276</v>
      </c>
      <c r="O201" s="14"/>
      <c r="P201" s="14" t="s">
        <v>329</v>
      </c>
      <c r="Q201" s="14"/>
      <c r="R201" s="14" t="s">
        <v>435</v>
      </c>
      <c r="S201" s="14"/>
      <c r="T201" s="14"/>
      <c r="U201" s="14"/>
      <c r="V201" s="2">
        <v>50</v>
      </c>
      <c r="W201" s="14"/>
      <c r="X201" s="2">
        <f t="shared" si="4"/>
        <v>1950</v>
      </c>
    </row>
    <row r="202" spans="1:24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 t="s">
        <v>219</v>
      </c>
      <c r="K202" s="14"/>
      <c r="L202" s="23">
        <v>42400</v>
      </c>
      <c r="M202" s="14"/>
      <c r="N202" s="14" t="s">
        <v>277</v>
      </c>
      <c r="O202" s="14"/>
      <c r="P202" s="14" t="s">
        <v>330</v>
      </c>
      <c r="Q202" s="14"/>
      <c r="R202" s="14" t="s">
        <v>435</v>
      </c>
      <c r="S202" s="14"/>
      <c r="T202" s="14"/>
      <c r="U202" s="14"/>
      <c r="V202" s="2">
        <v>100</v>
      </c>
      <c r="W202" s="14"/>
      <c r="X202" s="2">
        <f t="shared" si="4"/>
        <v>2050</v>
      </c>
    </row>
    <row r="203" spans="1:24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 t="s">
        <v>219</v>
      </c>
      <c r="K203" s="14"/>
      <c r="L203" s="23">
        <v>42400</v>
      </c>
      <c r="M203" s="14"/>
      <c r="N203" s="14" t="s">
        <v>278</v>
      </c>
      <c r="O203" s="14"/>
      <c r="P203" s="14" t="s">
        <v>331</v>
      </c>
      <c r="Q203" s="14"/>
      <c r="R203" s="14" t="s">
        <v>435</v>
      </c>
      <c r="S203" s="14"/>
      <c r="T203" s="14"/>
      <c r="U203" s="14"/>
      <c r="V203" s="2">
        <v>200</v>
      </c>
      <c r="W203" s="14"/>
      <c r="X203" s="2">
        <f t="shared" si="4"/>
        <v>2250</v>
      </c>
    </row>
    <row r="204" spans="1:24" ht="15.75" thickBot="1" x14ac:dyDescent="0.3">
      <c r="A204" s="14"/>
      <c r="B204" s="14"/>
      <c r="C204" s="14"/>
      <c r="D204" s="14"/>
      <c r="E204" s="14"/>
      <c r="F204" s="14"/>
      <c r="G204" s="14"/>
      <c r="H204" s="14"/>
      <c r="I204" s="14"/>
      <c r="J204" s="14" t="s">
        <v>219</v>
      </c>
      <c r="K204" s="14"/>
      <c r="L204" s="23">
        <v>42400</v>
      </c>
      <c r="M204" s="14"/>
      <c r="N204" s="14" t="s">
        <v>279</v>
      </c>
      <c r="O204" s="14"/>
      <c r="P204" s="14" t="s">
        <v>332</v>
      </c>
      <c r="Q204" s="14"/>
      <c r="R204" s="14" t="s">
        <v>435</v>
      </c>
      <c r="S204" s="14"/>
      <c r="T204" s="14"/>
      <c r="U204" s="14"/>
      <c r="V204" s="4">
        <v>50</v>
      </c>
      <c r="W204" s="14"/>
      <c r="X204" s="4">
        <f t="shared" si="4"/>
        <v>2300</v>
      </c>
    </row>
    <row r="205" spans="1:24" ht="15.75" thickBot="1" x14ac:dyDescent="0.3">
      <c r="A205" s="14"/>
      <c r="B205" s="14"/>
      <c r="C205" s="14"/>
      <c r="D205" s="14"/>
      <c r="E205" s="14"/>
      <c r="F205" s="14" t="s">
        <v>190</v>
      </c>
      <c r="G205" s="14"/>
      <c r="H205" s="14"/>
      <c r="I205" s="14"/>
      <c r="J205" s="14"/>
      <c r="K205" s="14"/>
      <c r="L205" s="23"/>
      <c r="M205" s="14"/>
      <c r="N205" s="14"/>
      <c r="O205" s="14"/>
      <c r="P205" s="14"/>
      <c r="Q205" s="14"/>
      <c r="R205" s="14"/>
      <c r="S205" s="14"/>
      <c r="T205" s="14"/>
      <c r="U205" s="14"/>
      <c r="V205" s="5">
        <f>ROUND(SUM(V180:V204),5)</f>
        <v>2300</v>
      </c>
      <c r="W205" s="14"/>
      <c r="X205" s="5">
        <f>X204</f>
        <v>2300</v>
      </c>
    </row>
    <row r="206" spans="1:24" ht="30" customHeight="1" x14ac:dyDescent="0.25">
      <c r="A206" s="14"/>
      <c r="B206" s="14"/>
      <c r="C206" s="14"/>
      <c r="D206" s="14"/>
      <c r="E206" s="14" t="s">
        <v>191</v>
      </c>
      <c r="F206" s="14"/>
      <c r="G206" s="14"/>
      <c r="H206" s="14"/>
      <c r="I206" s="14"/>
      <c r="J206" s="14"/>
      <c r="K206" s="14"/>
      <c r="L206" s="23"/>
      <c r="M206" s="14"/>
      <c r="N206" s="14"/>
      <c r="O206" s="14"/>
      <c r="P206" s="14"/>
      <c r="Q206" s="14"/>
      <c r="R206" s="14"/>
      <c r="S206" s="14"/>
      <c r="T206" s="14"/>
      <c r="U206" s="14"/>
      <c r="V206" s="2">
        <f>V205</f>
        <v>2300</v>
      </c>
      <c r="W206" s="14"/>
      <c r="X206" s="2">
        <f>X205</f>
        <v>2300</v>
      </c>
    </row>
    <row r="207" spans="1:24" ht="30" customHeight="1" x14ac:dyDescent="0.25">
      <c r="A207" s="1"/>
      <c r="B207" s="1"/>
      <c r="C207" s="1"/>
      <c r="D207" s="1"/>
      <c r="E207" s="1" t="s">
        <v>192</v>
      </c>
      <c r="F207" s="1"/>
      <c r="G207" s="1"/>
      <c r="H207" s="1"/>
      <c r="I207" s="1"/>
      <c r="J207" s="1"/>
      <c r="K207" s="1"/>
      <c r="L207" s="21"/>
      <c r="M207" s="1"/>
      <c r="N207" s="1"/>
      <c r="O207" s="1"/>
      <c r="P207" s="1"/>
      <c r="Q207" s="1"/>
      <c r="R207" s="1"/>
      <c r="S207" s="1"/>
      <c r="T207" s="1"/>
      <c r="U207" s="1"/>
      <c r="V207" s="22"/>
      <c r="W207" s="1"/>
      <c r="X207" s="22"/>
    </row>
    <row r="208" spans="1:24" x14ac:dyDescent="0.25">
      <c r="A208" s="1"/>
      <c r="B208" s="1"/>
      <c r="C208" s="1"/>
      <c r="D208" s="1"/>
      <c r="E208" s="1"/>
      <c r="F208" s="1" t="s">
        <v>193</v>
      </c>
      <c r="G208" s="1"/>
      <c r="H208" s="1"/>
      <c r="I208" s="1"/>
      <c r="J208" s="1"/>
      <c r="K208" s="1"/>
      <c r="L208" s="21"/>
      <c r="M208" s="1"/>
      <c r="N208" s="1"/>
      <c r="O208" s="1"/>
      <c r="P208" s="1"/>
      <c r="Q208" s="1"/>
      <c r="R208" s="1"/>
      <c r="S208" s="1"/>
      <c r="T208" s="1"/>
      <c r="U208" s="1"/>
      <c r="V208" s="22"/>
      <c r="W208" s="1"/>
      <c r="X208" s="22"/>
    </row>
    <row r="209" spans="1:24" ht="15.75" thickBot="1" x14ac:dyDescent="0.3">
      <c r="H209" s="14"/>
      <c r="I209" s="14"/>
      <c r="J209" s="14" t="s">
        <v>220</v>
      </c>
      <c r="K209" s="14"/>
      <c r="L209" s="23">
        <v>42370</v>
      </c>
      <c r="M209" s="14"/>
      <c r="N209" s="14" t="s">
        <v>280</v>
      </c>
      <c r="O209" s="14"/>
      <c r="P209" s="14" t="s">
        <v>334</v>
      </c>
      <c r="Q209" s="14"/>
      <c r="R209" s="14" t="s">
        <v>280</v>
      </c>
      <c r="S209" s="14"/>
      <c r="T209" s="14"/>
      <c r="U209" s="14"/>
      <c r="V209" s="4">
        <v>27.03</v>
      </c>
      <c r="W209" s="14"/>
      <c r="X209" s="4">
        <f>ROUND(X208+V209,5)</f>
        <v>27.03</v>
      </c>
    </row>
    <row r="210" spans="1:24" ht="15.75" thickBot="1" x14ac:dyDescent="0.3">
      <c r="A210" s="14"/>
      <c r="B210" s="14"/>
      <c r="C210" s="14"/>
      <c r="D210" s="14"/>
      <c r="E210" s="14"/>
      <c r="F210" s="14" t="s">
        <v>194</v>
      </c>
      <c r="G210" s="14"/>
      <c r="H210" s="14"/>
      <c r="I210" s="14"/>
      <c r="J210" s="14"/>
      <c r="K210" s="14"/>
      <c r="L210" s="23"/>
      <c r="M210" s="14"/>
      <c r="N210" s="14"/>
      <c r="O210" s="14"/>
      <c r="P210" s="14"/>
      <c r="Q210" s="14"/>
      <c r="R210" s="14"/>
      <c r="S210" s="14"/>
      <c r="T210" s="14"/>
      <c r="U210" s="14"/>
      <c r="V210" s="5">
        <f>ROUND(SUM(V208:V209),5)</f>
        <v>27.03</v>
      </c>
      <c r="W210" s="14"/>
      <c r="X210" s="5">
        <f>X209</f>
        <v>27.03</v>
      </c>
    </row>
    <row r="211" spans="1:24" ht="30" customHeight="1" x14ac:dyDescent="0.25">
      <c r="A211" s="14"/>
      <c r="B211" s="14"/>
      <c r="C211" s="14"/>
      <c r="D211" s="14"/>
      <c r="E211" s="14" t="s">
        <v>195</v>
      </c>
      <c r="F211" s="14"/>
      <c r="G211" s="14"/>
      <c r="H211" s="14"/>
      <c r="I211" s="14"/>
      <c r="J211" s="14"/>
      <c r="K211" s="14"/>
      <c r="L211" s="23"/>
      <c r="M211" s="14"/>
      <c r="N211" s="14"/>
      <c r="O211" s="14"/>
      <c r="P211" s="14"/>
      <c r="Q211" s="14"/>
      <c r="R211" s="14"/>
      <c r="S211" s="14"/>
      <c r="T211" s="14"/>
      <c r="U211" s="14"/>
      <c r="V211" s="2">
        <f>V210</f>
        <v>27.03</v>
      </c>
      <c r="W211" s="14"/>
      <c r="X211" s="2">
        <f>X210</f>
        <v>27.03</v>
      </c>
    </row>
    <row r="212" spans="1:24" ht="30" customHeight="1" x14ac:dyDescent="0.25">
      <c r="A212" s="1"/>
      <c r="B212" s="1"/>
      <c r="C212" s="1"/>
      <c r="D212" s="1"/>
      <c r="E212" s="1" t="s">
        <v>196</v>
      </c>
      <c r="F212" s="1"/>
      <c r="G212" s="1"/>
      <c r="H212" s="1"/>
      <c r="I212" s="1"/>
      <c r="J212" s="1"/>
      <c r="K212" s="1"/>
      <c r="L212" s="21"/>
      <c r="M212" s="1"/>
      <c r="N212" s="1"/>
      <c r="O212" s="1"/>
      <c r="P212" s="1"/>
      <c r="Q212" s="1"/>
      <c r="R212" s="1"/>
      <c r="S212" s="1"/>
      <c r="T212" s="1"/>
      <c r="U212" s="1"/>
      <c r="V212" s="22"/>
      <c r="W212" s="1"/>
      <c r="X212" s="22"/>
    </row>
    <row r="213" spans="1:24" x14ac:dyDescent="0.25">
      <c r="A213" s="1"/>
      <c r="B213" s="1"/>
      <c r="C213" s="1"/>
      <c r="D213" s="1"/>
      <c r="E213" s="1"/>
      <c r="F213" s="1" t="s">
        <v>197</v>
      </c>
      <c r="G213" s="1"/>
      <c r="H213" s="1"/>
      <c r="I213" s="1"/>
      <c r="J213" s="1"/>
      <c r="K213" s="1"/>
      <c r="L213" s="21"/>
      <c r="M213" s="1"/>
      <c r="N213" s="1"/>
      <c r="O213" s="1"/>
      <c r="P213" s="1"/>
      <c r="Q213" s="1"/>
      <c r="R213" s="1"/>
      <c r="S213" s="1"/>
      <c r="T213" s="1"/>
      <c r="U213" s="1"/>
      <c r="V213" s="22"/>
      <c r="W213" s="1"/>
      <c r="X213" s="22"/>
    </row>
    <row r="214" spans="1:24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 t="s">
        <v>218</v>
      </c>
      <c r="K214" s="14"/>
      <c r="L214" s="23">
        <v>42370</v>
      </c>
      <c r="M214" s="14"/>
      <c r="N214" s="14"/>
      <c r="O214" s="14"/>
      <c r="P214" s="14" t="s">
        <v>324</v>
      </c>
      <c r="Q214" s="14"/>
      <c r="R214" s="14" t="s">
        <v>436</v>
      </c>
      <c r="S214" s="14"/>
      <c r="T214" s="14"/>
      <c r="U214" s="14"/>
      <c r="V214" s="2">
        <v>29.87</v>
      </c>
      <c r="W214" s="14"/>
      <c r="X214" s="2">
        <f>ROUND(X213+V214,5)</f>
        <v>29.87</v>
      </c>
    </row>
    <row r="215" spans="1:24" ht="15.75" thickBot="1" x14ac:dyDescent="0.3">
      <c r="A215" s="14"/>
      <c r="B215" s="14"/>
      <c r="C215" s="14"/>
      <c r="D215" s="14"/>
      <c r="E215" s="14"/>
      <c r="F215" s="14"/>
      <c r="G215" s="14"/>
      <c r="H215" s="14"/>
      <c r="I215" s="14"/>
      <c r="J215" s="14" t="s">
        <v>220</v>
      </c>
      <c r="K215" s="14"/>
      <c r="L215" s="23">
        <v>42400</v>
      </c>
      <c r="M215" s="14"/>
      <c r="N215" s="14" t="s">
        <v>235</v>
      </c>
      <c r="O215" s="14"/>
      <c r="P215" s="14" t="s">
        <v>55</v>
      </c>
      <c r="Q215" s="14"/>
      <c r="R215" s="14" t="s">
        <v>437</v>
      </c>
      <c r="S215" s="14"/>
      <c r="T215" s="14"/>
      <c r="U215" s="14"/>
      <c r="V215" s="4">
        <v>51.91</v>
      </c>
      <c r="W215" s="14"/>
      <c r="X215" s="4">
        <f>ROUND(X214+V215,5)</f>
        <v>81.78</v>
      </c>
    </row>
    <row r="216" spans="1:24" ht="15.75" thickBot="1" x14ac:dyDescent="0.3">
      <c r="A216" s="14"/>
      <c r="B216" s="14"/>
      <c r="C216" s="14"/>
      <c r="D216" s="14"/>
      <c r="E216" s="14"/>
      <c r="F216" s="14" t="s">
        <v>198</v>
      </c>
      <c r="G216" s="14"/>
      <c r="H216" s="14"/>
      <c r="I216" s="14"/>
      <c r="J216" s="14"/>
      <c r="K216" s="14"/>
      <c r="L216" s="23"/>
      <c r="M216" s="14"/>
      <c r="N216" s="14"/>
      <c r="O216" s="14"/>
      <c r="P216" s="14"/>
      <c r="Q216" s="14"/>
      <c r="R216" s="14"/>
      <c r="S216" s="14"/>
      <c r="T216" s="14"/>
      <c r="U216" s="14"/>
      <c r="V216" s="5">
        <f>ROUND(SUM(V213:V215),5)</f>
        <v>81.78</v>
      </c>
      <c r="W216" s="14"/>
      <c r="X216" s="5">
        <f>X215</f>
        <v>81.78</v>
      </c>
    </row>
    <row r="217" spans="1:24" ht="30" customHeight="1" x14ac:dyDescent="0.25">
      <c r="A217" s="14"/>
      <c r="B217" s="14"/>
      <c r="C217" s="14"/>
      <c r="D217" s="14"/>
      <c r="E217" s="14" t="s">
        <v>199</v>
      </c>
      <c r="F217" s="14"/>
      <c r="G217" s="14"/>
      <c r="H217" s="14"/>
      <c r="I217" s="14"/>
      <c r="J217" s="14"/>
      <c r="K217" s="14"/>
      <c r="L217" s="23"/>
      <c r="M217" s="14"/>
      <c r="N217" s="14"/>
      <c r="O217" s="14"/>
      <c r="P217" s="14"/>
      <c r="Q217" s="14"/>
      <c r="R217" s="14"/>
      <c r="S217" s="14"/>
      <c r="T217" s="14"/>
      <c r="U217" s="14"/>
      <c r="V217" s="2">
        <f>V216</f>
        <v>81.78</v>
      </c>
      <c r="W217" s="14"/>
      <c r="X217" s="2">
        <f>X216</f>
        <v>81.78</v>
      </c>
    </row>
    <row r="218" spans="1:24" ht="30" customHeight="1" x14ac:dyDescent="0.25">
      <c r="A218" s="1"/>
      <c r="B218" s="1"/>
      <c r="C218" s="1"/>
      <c r="D218" s="1"/>
      <c r="E218" s="1" t="s">
        <v>200</v>
      </c>
      <c r="F218" s="1"/>
      <c r="G218" s="1"/>
      <c r="H218" s="1"/>
      <c r="I218" s="1"/>
      <c r="J218" s="1"/>
      <c r="K218" s="1"/>
      <c r="L218" s="21"/>
      <c r="M218" s="1"/>
      <c r="N218" s="1"/>
      <c r="O218" s="1"/>
      <c r="P218" s="1"/>
      <c r="Q218" s="1"/>
      <c r="R218" s="1"/>
      <c r="S218" s="1"/>
      <c r="T218" s="1"/>
      <c r="U218" s="1"/>
      <c r="V218" s="22"/>
      <c r="W218" s="1"/>
      <c r="X218" s="22"/>
    </row>
    <row r="219" spans="1:24" x14ac:dyDescent="0.25">
      <c r="A219" s="1"/>
      <c r="B219" s="1"/>
      <c r="C219" s="1"/>
      <c r="D219" s="1"/>
      <c r="E219" s="1"/>
      <c r="F219" s="1" t="s">
        <v>201</v>
      </c>
      <c r="G219" s="1"/>
      <c r="H219" s="1"/>
      <c r="I219" s="1"/>
      <c r="J219" s="1"/>
      <c r="K219" s="1"/>
      <c r="L219" s="21"/>
      <c r="M219" s="1"/>
      <c r="N219" s="1"/>
      <c r="O219" s="1"/>
      <c r="P219" s="1"/>
      <c r="Q219" s="1"/>
      <c r="R219" s="1"/>
      <c r="S219" s="1"/>
      <c r="T219" s="1"/>
      <c r="U219" s="1"/>
      <c r="V219" s="22"/>
      <c r="W219" s="1"/>
      <c r="X219" s="22"/>
    </row>
    <row r="220" spans="1:24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 t="s">
        <v>220</v>
      </c>
      <c r="K220" s="14"/>
      <c r="L220" s="23">
        <v>42372</v>
      </c>
      <c r="M220" s="14"/>
      <c r="N220" s="14" t="s">
        <v>281</v>
      </c>
      <c r="O220" s="14"/>
      <c r="P220" s="14" t="s">
        <v>56</v>
      </c>
      <c r="Q220" s="14"/>
      <c r="R220" s="14" t="s">
        <v>281</v>
      </c>
      <c r="S220" s="14"/>
      <c r="T220" s="14"/>
      <c r="U220" s="14"/>
      <c r="V220" s="2">
        <v>496.4</v>
      </c>
      <c r="W220" s="14"/>
      <c r="X220" s="2">
        <f>ROUND(X219+V220,5)</f>
        <v>496.4</v>
      </c>
    </row>
    <row r="221" spans="1:24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 t="s">
        <v>220</v>
      </c>
      <c r="K221" s="14"/>
      <c r="L221" s="23">
        <v>42379</v>
      </c>
      <c r="M221" s="14"/>
      <c r="N221" s="14" t="s">
        <v>282</v>
      </c>
      <c r="O221" s="14"/>
      <c r="P221" s="14" t="s">
        <v>56</v>
      </c>
      <c r="Q221" s="14"/>
      <c r="R221" s="14" t="s">
        <v>282</v>
      </c>
      <c r="S221" s="14"/>
      <c r="T221" s="14"/>
      <c r="U221" s="14"/>
      <c r="V221" s="2">
        <v>200.8</v>
      </c>
      <c r="W221" s="14"/>
      <c r="X221" s="2">
        <f>ROUND(X220+V221,5)</f>
        <v>697.2</v>
      </c>
    </row>
    <row r="222" spans="1:24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 t="s">
        <v>220</v>
      </c>
      <c r="K222" s="14"/>
      <c r="L222" s="23">
        <v>42386</v>
      </c>
      <c r="M222" s="14"/>
      <c r="N222" s="14" t="s">
        <v>283</v>
      </c>
      <c r="O222" s="14"/>
      <c r="P222" s="14" t="s">
        <v>56</v>
      </c>
      <c r="Q222" s="14"/>
      <c r="R222" s="14" t="s">
        <v>283</v>
      </c>
      <c r="S222" s="14"/>
      <c r="T222" s="14"/>
      <c r="U222" s="14"/>
      <c r="V222" s="2">
        <v>231</v>
      </c>
      <c r="W222" s="14"/>
      <c r="X222" s="2">
        <f>ROUND(X221+V222,5)</f>
        <v>928.2</v>
      </c>
    </row>
    <row r="223" spans="1:24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 t="s">
        <v>220</v>
      </c>
      <c r="K223" s="14"/>
      <c r="L223" s="23">
        <v>42393</v>
      </c>
      <c r="M223" s="14"/>
      <c r="N223" s="14" t="s">
        <v>284</v>
      </c>
      <c r="O223" s="14"/>
      <c r="P223" s="14" t="s">
        <v>56</v>
      </c>
      <c r="Q223" s="14"/>
      <c r="R223" s="14" t="s">
        <v>284</v>
      </c>
      <c r="S223" s="14"/>
      <c r="T223" s="14"/>
      <c r="U223" s="14"/>
      <c r="V223" s="2">
        <v>219</v>
      </c>
      <c r="W223" s="14"/>
      <c r="X223" s="2">
        <f>ROUND(X222+V223,5)</f>
        <v>1147.2</v>
      </c>
    </row>
    <row r="224" spans="1:24" ht="15.75" thickBot="1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 t="s">
        <v>220</v>
      </c>
      <c r="K224" s="14"/>
      <c r="L224" s="23">
        <v>42400</v>
      </c>
      <c r="M224" s="14"/>
      <c r="N224" s="14" t="s">
        <v>285</v>
      </c>
      <c r="O224" s="14"/>
      <c r="P224" s="14" t="s">
        <v>56</v>
      </c>
      <c r="Q224" s="14"/>
      <c r="R224" s="14" t="s">
        <v>285</v>
      </c>
      <c r="S224" s="14"/>
      <c r="T224" s="14"/>
      <c r="U224" s="14"/>
      <c r="V224" s="4">
        <v>293.3</v>
      </c>
      <c r="W224" s="14"/>
      <c r="X224" s="4">
        <f>ROUND(X223+V224,5)</f>
        <v>1440.5</v>
      </c>
    </row>
    <row r="225" spans="1:24" ht="15.75" thickBot="1" x14ac:dyDescent="0.3">
      <c r="A225" s="14"/>
      <c r="B225" s="14"/>
      <c r="C225" s="14"/>
      <c r="D225" s="14"/>
      <c r="E225" s="14"/>
      <c r="F225" s="14" t="s">
        <v>202</v>
      </c>
      <c r="G225" s="14"/>
      <c r="H225" s="14"/>
      <c r="I225" s="14"/>
      <c r="J225" s="14"/>
      <c r="K225" s="14"/>
      <c r="L225" s="23"/>
      <c r="M225" s="14"/>
      <c r="N225" s="14"/>
      <c r="O225" s="14"/>
      <c r="P225" s="14"/>
      <c r="Q225" s="14"/>
      <c r="R225" s="14"/>
      <c r="S225" s="14"/>
      <c r="T225" s="14"/>
      <c r="U225" s="14"/>
      <c r="V225" s="6">
        <f>ROUND(SUM(V219:V224),5)</f>
        <v>1440.5</v>
      </c>
      <c r="W225" s="14"/>
      <c r="X225" s="6">
        <f>X224</f>
        <v>1440.5</v>
      </c>
    </row>
    <row r="226" spans="1:24" ht="30" customHeight="1" thickBot="1" x14ac:dyDescent="0.3">
      <c r="A226" s="14"/>
      <c r="B226" s="14"/>
      <c r="C226" s="14"/>
      <c r="D226" s="14"/>
      <c r="E226" s="14" t="s">
        <v>203</v>
      </c>
      <c r="F226" s="14"/>
      <c r="G226" s="14"/>
      <c r="H226" s="14"/>
      <c r="I226" s="14"/>
      <c r="J226" s="14"/>
      <c r="K226" s="14"/>
      <c r="L226" s="23"/>
      <c r="M226" s="14"/>
      <c r="N226" s="14"/>
      <c r="O226" s="14"/>
      <c r="P226" s="14"/>
      <c r="Q226" s="14"/>
      <c r="R226" s="14"/>
      <c r="S226" s="14"/>
      <c r="T226" s="14"/>
      <c r="U226" s="14"/>
      <c r="V226" s="6">
        <f>V225</f>
        <v>1440.5</v>
      </c>
      <c r="W226" s="14"/>
      <c r="X226" s="6">
        <f>X225</f>
        <v>1440.5</v>
      </c>
    </row>
    <row r="227" spans="1:24" ht="30" customHeight="1" thickBot="1" x14ac:dyDescent="0.3">
      <c r="A227" s="14"/>
      <c r="B227" s="14"/>
      <c r="C227" s="14"/>
      <c r="D227" s="14" t="s">
        <v>204</v>
      </c>
      <c r="E227" s="14"/>
      <c r="F227" s="14"/>
      <c r="G227" s="14"/>
      <c r="H227" s="14"/>
      <c r="I227" s="14"/>
      <c r="J227" s="14"/>
      <c r="K227" s="14"/>
      <c r="L227" s="23"/>
      <c r="M227" s="14"/>
      <c r="N227" s="14"/>
      <c r="O227" s="14"/>
      <c r="P227" s="14"/>
      <c r="Q227" s="14"/>
      <c r="R227" s="14"/>
      <c r="S227" s="14"/>
      <c r="T227" s="14"/>
      <c r="U227" s="14"/>
      <c r="V227" s="5">
        <f>ROUND(V108+V118+V150+V178+V206+V211+V217+V226,5)</f>
        <v>17208.93</v>
      </c>
      <c r="W227" s="14"/>
      <c r="X227" s="5">
        <f>ROUND(X108+X118+X150+X178+X206+X211+X217+X226,5)</f>
        <v>17208.93</v>
      </c>
    </row>
    <row r="228" spans="1:24" ht="30" customHeight="1" x14ac:dyDescent="0.25">
      <c r="A228" s="14"/>
      <c r="B228" s="14" t="s">
        <v>93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23"/>
      <c r="M228" s="14"/>
      <c r="N228" s="14"/>
      <c r="O228" s="14"/>
      <c r="P228" s="14"/>
      <c r="Q228" s="14"/>
      <c r="R228" s="14"/>
      <c r="S228" s="14"/>
      <c r="T228" s="14"/>
      <c r="U228" s="14"/>
      <c r="V228" s="2">
        <f>ROUND(V52-V227,5)</f>
        <v>2775.55</v>
      </c>
      <c r="W228" s="14"/>
      <c r="X228" s="2">
        <f>ROUND(X52-X227,5)</f>
        <v>2775.55</v>
      </c>
    </row>
    <row r="229" spans="1:24" ht="30" customHeight="1" x14ac:dyDescent="0.25">
      <c r="A229" s="1"/>
      <c r="B229" s="1" t="s">
        <v>94</v>
      </c>
      <c r="C229" s="1"/>
      <c r="D229" s="1"/>
      <c r="E229" s="1"/>
      <c r="F229" s="1"/>
      <c r="G229" s="1"/>
      <c r="H229" s="1"/>
      <c r="I229" s="1"/>
      <c r="J229" s="1"/>
      <c r="K229" s="1"/>
      <c r="L229" s="21"/>
      <c r="M229" s="1"/>
      <c r="N229" s="1"/>
      <c r="O229" s="1"/>
      <c r="P229" s="1"/>
      <c r="Q229" s="1"/>
      <c r="R229" s="1"/>
      <c r="S229" s="1"/>
      <c r="T229" s="1"/>
      <c r="U229" s="1"/>
      <c r="V229" s="22"/>
      <c r="W229" s="1"/>
      <c r="X229" s="22"/>
    </row>
    <row r="230" spans="1:24" x14ac:dyDescent="0.25">
      <c r="A230" s="1"/>
      <c r="B230" s="1"/>
      <c r="C230" s="1" t="s">
        <v>95</v>
      </c>
      <c r="D230" s="1"/>
      <c r="E230" s="1"/>
      <c r="F230" s="1"/>
      <c r="G230" s="1"/>
      <c r="H230" s="1"/>
      <c r="I230" s="1"/>
      <c r="J230" s="1"/>
      <c r="K230" s="1"/>
      <c r="L230" s="21"/>
      <c r="M230" s="1"/>
      <c r="N230" s="1"/>
      <c r="O230" s="1"/>
      <c r="P230" s="1"/>
      <c r="Q230" s="1"/>
      <c r="R230" s="1"/>
      <c r="S230" s="1"/>
      <c r="T230" s="1"/>
      <c r="U230" s="1"/>
      <c r="V230" s="22"/>
      <c r="W230" s="1"/>
      <c r="X230" s="22"/>
    </row>
    <row r="231" spans="1:24" x14ac:dyDescent="0.25">
      <c r="A231" s="1"/>
      <c r="B231" s="1"/>
      <c r="C231" s="1"/>
      <c r="D231" s="1" t="s">
        <v>96</v>
      </c>
      <c r="E231" s="1"/>
      <c r="F231" s="1"/>
      <c r="G231" s="1"/>
      <c r="H231" s="1"/>
      <c r="I231" s="1"/>
      <c r="J231" s="1"/>
      <c r="K231" s="1"/>
      <c r="L231" s="21"/>
      <c r="M231" s="1"/>
      <c r="N231" s="1"/>
      <c r="O231" s="1"/>
      <c r="P231" s="1"/>
      <c r="Q231" s="1"/>
      <c r="R231" s="1"/>
      <c r="S231" s="1"/>
      <c r="T231" s="1"/>
      <c r="U231" s="1"/>
      <c r="V231" s="22"/>
      <c r="W231" s="1"/>
      <c r="X231" s="22"/>
    </row>
    <row r="232" spans="1:24" x14ac:dyDescent="0.25">
      <c r="A232" s="1"/>
      <c r="B232" s="1"/>
      <c r="C232" s="1"/>
      <c r="D232" s="1"/>
      <c r="E232" s="1" t="s">
        <v>97</v>
      </c>
      <c r="F232" s="1"/>
      <c r="G232" s="1"/>
      <c r="H232" s="1"/>
      <c r="I232" s="1"/>
      <c r="J232" s="1"/>
      <c r="K232" s="1"/>
      <c r="L232" s="21"/>
      <c r="M232" s="1"/>
      <c r="N232" s="1"/>
      <c r="O232" s="1"/>
      <c r="P232" s="1"/>
      <c r="Q232" s="1"/>
      <c r="R232" s="1"/>
      <c r="S232" s="1"/>
      <c r="T232" s="1"/>
      <c r="U232" s="1"/>
      <c r="V232" s="22"/>
      <c r="W232" s="1"/>
      <c r="X232" s="22"/>
    </row>
    <row r="233" spans="1:24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 t="s">
        <v>216</v>
      </c>
      <c r="K233" s="14"/>
      <c r="L233" s="23">
        <v>42373</v>
      </c>
      <c r="M233" s="14"/>
      <c r="N233" s="14" t="s">
        <v>105</v>
      </c>
      <c r="O233" s="14"/>
      <c r="P233" s="14" t="s">
        <v>115</v>
      </c>
      <c r="Q233" s="14"/>
      <c r="R233" s="14"/>
      <c r="S233" s="14"/>
      <c r="T233" s="14" t="s">
        <v>115</v>
      </c>
      <c r="U233" s="14"/>
      <c r="V233" s="2">
        <v>3</v>
      </c>
      <c r="W233" s="14"/>
      <c r="X233" s="2">
        <f t="shared" ref="X233:X243" si="5">ROUND(X232+V233,5)</f>
        <v>3</v>
      </c>
    </row>
    <row r="234" spans="1:24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 t="s">
        <v>216</v>
      </c>
      <c r="K234" s="14"/>
      <c r="L234" s="23">
        <v>42373</v>
      </c>
      <c r="M234" s="14"/>
      <c r="N234" s="14" t="s">
        <v>106</v>
      </c>
      <c r="O234" s="14"/>
      <c r="P234" s="14" t="s">
        <v>115</v>
      </c>
      <c r="Q234" s="14"/>
      <c r="R234" s="14"/>
      <c r="S234" s="14"/>
      <c r="T234" s="14" t="s">
        <v>115</v>
      </c>
      <c r="U234" s="14"/>
      <c r="V234" s="2">
        <v>11.65</v>
      </c>
      <c r="W234" s="14"/>
      <c r="X234" s="2">
        <f t="shared" si="5"/>
        <v>14.65</v>
      </c>
    </row>
    <row r="235" spans="1:24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 t="s">
        <v>216</v>
      </c>
      <c r="K235" s="14"/>
      <c r="L235" s="23">
        <v>42387</v>
      </c>
      <c r="M235" s="14"/>
      <c r="N235" s="14" t="s">
        <v>107</v>
      </c>
      <c r="O235" s="14"/>
      <c r="P235" s="14" t="s">
        <v>115</v>
      </c>
      <c r="Q235" s="14"/>
      <c r="R235" s="14"/>
      <c r="S235" s="14"/>
      <c r="T235" s="14" t="s">
        <v>115</v>
      </c>
      <c r="U235" s="14"/>
      <c r="V235" s="2">
        <v>40.85</v>
      </c>
      <c r="W235" s="14"/>
      <c r="X235" s="2">
        <f t="shared" si="5"/>
        <v>55.5</v>
      </c>
    </row>
    <row r="236" spans="1:24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 t="s">
        <v>216</v>
      </c>
      <c r="K236" s="14"/>
      <c r="L236" s="23">
        <v>42387</v>
      </c>
      <c r="M236" s="14"/>
      <c r="N236" s="14" t="s">
        <v>107</v>
      </c>
      <c r="O236" s="14"/>
      <c r="P236" s="14" t="s">
        <v>115</v>
      </c>
      <c r="Q236" s="14"/>
      <c r="R236" s="14"/>
      <c r="S236" s="14"/>
      <c r="T236" s="14" t="s">
        <v>115</v>
      </c>
      <c r="U236" s="14"/>
      <c r="V236" s="2">
        <v>40.35</v>
      </c>
      <c r="W236" s="14"/>
      <c r="X236" s="2">
        <f t="shared" si="5"/>
        <v>95.85</v>
      </c>
    </row>
    <row r="237" spans="1:24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 t="s">
        <v>216</v>
      </c>
      <c r="K237" s="14"/>
      <c r="L237" s="23">
        <v>42387</v>
      </c>
      <c r="M237" s="14"/>
      <c r="N237" s="14" t="s">
        <v>108</v>
      </c>
      <c r="O237" s="14"/>
      <c r="P237" s="14" t="s">
        <v>115</v>
      </c>
      <c r="Q237" s="14"/>
      <c r="R237" s="14"/>
      <c r="S237" s="14"/>
      <c r="T237" s="14" t="s">
        <v>115</v>
      </c>
      <c r="U237" s="14"/>
      <c r="V237" s="2">
        <v>53.7</v>
      </c>
      <c r="W237" s="14"/>
      <c r="X237" s="2">
        <f t="shared" si="5"/>
        <v>149.55000000000001</v>
      </c>
    </row>
    <row r="238" spans="1:24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 t="s">
        <v>216</v>
      </c>
      <c r="K238" s="14"/>
      <c r="L238" s="23">
        <v>42387</v>
      </c>
      <c r="M238" s="14"/>
      <c r="N238" s="14" t="s">
        <v>109</v>
      </c>
      <c r="O238" s="14"/>
      <c r="P238" s="14" t="s">
        <v>115</v>
      </c>
      <c r="Q238" s="14"/>
      <c r="R238" s="14"/>
      <c r="S238" s="14"/>
      <c r="T238" s="14" t="s">
        <v>115</v>
      </c>
      <c r="U238" s="14"/>
      <c r="V238" s="2">
        <v>101.78</v>
      </c>
      <c r="W238" s="14"/>
      <c r="X238" s="2">
        <f t="shared" si="5"/>
        <v>251.33</v>
      </c>
    </row>
    <row r="239" spans="1:24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 t="s">
        <v>216</v>
      </c>
      <c r="K239" s="14"/>
      <c r="L239" s="23">
        <v>42394</v>
      </c>
      <c r="M239" s="14"/>
      <c r="N239" s="14" t="s">
        <v>110</v>
      </c>
      <c r="O239" s="14"/>
      <c r="P239" s="14" t="s">
        <v>115</v>
      </c>
      <c r="Q239" s="14"/>
      <c r="R239" s="14"/>
      <c r="S239" s="14"/>
      <c r="T239" s="14" t="s">
        <v>115</v>
      </c>
      <c r="U239" s="14"/>
      <c r="V239" s="2">
        <v>122.44</v>
      </c>
      <c r="W239" s="14"/>
      <c r="X239" s="2">
        <f t="shared" si="5"/>
        <v>373.77</v>
      </c>
    </row>
    <row r="240" spans="1:24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 t="s">
        <v>216</v>
      </c>
      <c r="K240" s="14"/>
      <c r="L240" s="23">
        <v>42394</v>
      </c>
      <c r="M240" s="14"/>
      <c r="N240" s="14" t="s">
        <v>111</v>
      </c>
      <c r="O240" s="14"/>
      <c r="P240" s="14" t="s">
        <v>115</v>
      </c>
      <c r="Q240" s="14"/>
      <c r="R240" s="14"/>
      <c r="S240" s="14"/>
      <c r="T240" s="14" t="s">
        <v>115</v>
      </c>
      <c r="U240" s="14"/>
      <c r="V240" s="2">
        <v>10.95</v>
      </c>
      <c r="W240" s="14"/>
      <c r="X240" s="2">
        <f t="shared" si="5"/>
        <v>384.72</v>
      </c>
    </row>
    <row r="241" spans="1:24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 t="s">
        <v>216</v>
      </c>
      <c r="K241" s="14"/>
      <c r="L241" s="23">
        <v>42394</v>
      </c>
      <c r="M241" s="14"/>
      <c r="N241" s="14" t="s">
        <v>112</v>
      </c>
      <c r="O241" s="14"/>
      <c r="P241" s="14" t="s">
        <v>115</v>
      </c>
      <c r="Q241" s="14"/>
      <c r="R241" s="14"/>
      <c r="S241" s="14"/>
      <c r="T241" s="14" t="s">
        <v>115</v>
      </c>
      <c r="U241" s="14"/>
      <c r="V241" s="2">
        <v>24.19</v>
      </c>
      <c r="W241" s="14"/>
      <c r="X241" s="2">
        <f t="shared" si="5"/>
        <v>408.91</v>
      </c>
    </row>
    <row r="242" spans="1:24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 t="s">
        <v>216</v>
      </c>
      <c r="K242" s="14"/>
      <c r="L242" s="23">
        <v>42394</v>
      </c>
      <c r="M242" s="14"/>
      <c r="N242" s="14" t="s">
        <v>113</v>
      </c>
      <c r="O242" s="14"/>
      <c r="P242" s="14" t="s">
        <v>115</v>
      </c>
      <c r="Q242" s="14"/>
      <c r="R242" s="14"/>
      <c r="S242" s="14"/>
      <c r="T242" s="14" t="s">
        <v>115</v>
      </c>
      <c r="U242" s="14"/>
      <c r="V242" s="2">
        <v>24.2</v>
      </c>
      <c r="W242" s="14"/>
      <c r="X242" s="2">
        <f t="shared" si="5"/>
        <v>433.11</v>
      </c>
    </row>
    <row r="243" spans="1:24" ht="15.75" thickBot="1" x14ac:dyDescent="0.3">
      <c r="A243" s="14"/>
      <c r="B243" s="14"/>
      <c r="C243" s="14"/>
      <c r="D243" s="14"/>
      <c r="E243" s="14"/>
      <c r="F243" s="14"/>
      <c r="G243" s="14"/>
      <c r="H243" s="14"/>
      <c r="I243" s="14"/>
      <c r="J243" s="14" t="s">
        <v>216</v>
      </c>
      <c r="K243" s="14"/>
      <c r="L243" s="23">
        <v>42400</v>
      </c>
      <c r="M243" s="14"/>
      <c r="N243" s="14" t="s">
        <v>114</v>
      </c>
      <c r="O243" s="14"/>
      <c r="P243" s="14" t="s">
        <v>115</v>
      </c>
      <c r="Q243" s="14"/>
      <c r="R243" s="14"/>
      <c r="S243" s="14"/>
      <c r="T243" s="14" t="s">
        <v>115</v>
      </c>
      <c r="U243" s="14"/>
      <c r="V243" s="4">
        <v>8.5</v>
      </c>
      <c r="W243" s="14"/>
      <c r="X243" s="4">
        <f t="shared" si="5"/>
        <v>441.61</v>
      </c>
    </row>
    <row r="244" spans="1:24" ht="15.75" thickBot="1" x14ac:dyDescent="0.3">
      <c r="A244" s="14"/>
      <c r="B244" s="14"/>
      <c r="C244" s="14"/>
      <c r="D244" s="14"/>
      <c r="E244" s="14" t="s">
        <v>98</v>
      </c>
      <c r="F244" s="14"/>
      <c r="G244" s="14"/>
      <c r="H244" s="14"/>
      <c r="I244" s="14"/>
      <c r="J244" s="14"/>
      <c r="K244" s="14"/>
      <c r="L244" s="23"/>
      <c r="M244" s="14"/>
      <c r="N244" s="14"/>
      <c r="O244" s="14"/>
      <c r="P244" s="14"/>
      <c r="Q244" s="14"/>
      <c r="R244" s="14"/>
      <c r="S244" s="14"/>
      <c r="T244" s="14"/>
      <c r="U244" s="14"/>
      <c r="V244" s="5">
        <f>ROUND(SUM(V232:V243),5)</f>
        <v>441.61</v>
      </c>
      <c r="W244" s="14"/>
      <c r="X244" s="5">
        <f>X243</f>
        <v>441.61</v>
      </c>
    </row>
    <row r="245" spans="1:24" ht="30" customHeight="1" x14ac:dyDescent="0.25">
      <c r="A245" s="14"/>
      <c r="B245" s="14"/>
      <c r="C245" s="14"/>
      <c r="D245" s="14" t="s">
        <v>99</v>
      </c>
      <c r="E245" s="14"/>
      <c r="F245" s="14"/>
      <c r="G245" s="14"/>
      <c r="H245" s="14"/>
      <c r="I245" s="14"/>
      <c r="J245" s="14"/>
      <c r="K245" s="14"/>
      <c r="L245" s="23"/>
      <c r="M245" s="14"/>
      <c r="N245" s="14"/>
      <c r="O245" s="14"/>
      <c r="P245" s="14"/>
      <c r="Q245" s="14"/>
      <c r="R245" s="14"/>
      <c r="S245" s="14"/>
      <c r="T245" s="14"/>
      <c r="U245" s="14"/>
      <c r="V245" s="2">
        <f>V244</f>
        <v>441.61</v>
      </c>
      <c r="W245" s="14"/>
      <c r="X245" s="2">
        <f>X244</f>
        <v>441.61</v>
      </c>
    </row>
    <row r="246" spans="1:24" ht="30" customHeight="1" x14ac:dyDescent="0.25">
      <c r="A246" s="1"/>
      <c r="B246" s="1"/>
      <c r="C246" s="1"/>
      <c r="D246" s="1" t="s">
        <v>100</v>
      </c>
      <c r="E246" s="1"/>
      <c r="F246" s="1"/>
      <c r="G246" s="1"/>
      <c r="H246" s="1"/>
      <c r="I246" s="1"/>
      <c r="J246" s="1"/>
      <c r="K246" s="1"/>
      <c r="L246" s="21"/>
      <c r="M246" s="1"/>
      <c r="N246" s="1"/>
      <c r="O246" s="1"/>
      <c r="P246" s="1"/>
      <c r="Q246" s="1"/>
      <c r="R246" s="1"/>
      <c r="S246" s="1"/>
      <c r="T246" s="1"/>
      <c r="U246" s="1"/>
      <c r="V246" s="22"/>
      <c r="W246" s="1"/>
      <c r="X246" s="22"/>
    </row>
    <row r="247" spans="1:24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 t="s">
        <v>218</v>
      </c>
      <c r="K247" s="14"/>
      <c r="L247" s="23">
        <v>42370</v>
      </c>
      <c r="M247" s="14"/>
      <c r="N247" s="14"/>
      <c r="O247" s="14"/>
      <c r="P247" s="14" t="s">
        <v>313</v>
      </c>
      <c r="Q247" s="14"/>
      <c r="R247" s="14" t="s">
        <v>438</v>
      </c>
      <c r="S247" s="14"/>
      <c r="T247" s="14"/>
      <c r="U247" s="14"/>
      <c r="V247" s="2">
        <v>-3.89</v>
      </c>
      <c r="W247" s="14"/>
      <c r="X247" s="2">
        <f>ROUND(X246+V247,5)</f>
        <v>-3.89</v>
      </c>
    </row>
    <row r="248" spans="1:24" ht="15.75" thickBot="1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14" t="s">
        <v>220</v>
      </c>
      <c r="K248" s="14"/>
      <c r="L248" s="23">
        <v>42381</v>
      </c>
      <c r="M248" s="14"/>
      <c r="N248" s="14" t="s">
        <v>115</v>
      </c>
      <c r="O248" s="14"/>
      <c r="P248" s="14" t="s">
        <v>64</v>
      </c>
      <c r="Q248" s="14"/>
      <c r="R248" s="14" t="s">
        <v>439</v>
      </c>
      <c r="S248" s="14"/>
      <c r="T248" s="14" t="s">
        <v>115</v>
      </c>
      <c r="U248" s="14"/>
      <c r="V248" s="3">
        <v>-285.45999999999998</v>
      </c>
      <c r="W248" s="14"/>
      <c r="X248" s="3">
        <f>ROUND(X247+V248,5)</f>
        <v>-289.35000000000002</v>
      </c>
    </row>
    <row r="249" spans="1:24" x14ac:dyDescent="0.25">
      <c r="A249" s="14"/>
      <c r="B249" s="14"/>
      <c r="C249" s="14"/>
      <c r="D249" s="14" t="s">
        <v>101</v>
      </c>
      <c r="E249" s="14"/>
      <c r="F249" s="14"/>
      <c r="G249" s="14"/>
      <c r="H249" s="14"/>
      <c r="I249" s="14"/>
      <c r="J249" s="14"/>
      <c r="K249" s="14"/>
      <c r="L249" s="23"/>
      <c r="M249" s="14"/>
      <c r="N249" s="14"/>
      <c r="O249" s="14"/>
      <c r="P249" s="14"/>
      <c r="Q249" s="14"/>
      <c r="R249" s="14"/>
      <c r="S249" s="14"/>
      <c r="T249" s="14"/>
      <c r="U249" s="14"/>
      <c r="V249" s="2">
        <f>ROUND(SUM(V246:V248),5)</f>
        <v>-289.35000000000002</v>
      </c>
      <c r="W249" s="14"/>
      <c r="X249" s="2">
        <f>X248</f>
        <v>-289.35000000000002</v>
      </c>
    </row>
    <row r="250" spans="1:24" ht="30" customHeight="1" x14ac:dyDescent="0.25">
      <c r="A250" s="1"/>
      <c r="B250" s="1"/>
      <c r="C250" s="1"/>
      <c r="D250" s="1" t="s">
        <v>205</v>
      </c>
      <c r="E250" s="1"/>
      <c r="F250" s="1"/>
      <c r="G250" s="1"/>
      <c r="H250" s="1"/>
      <c r="I250" s="1"/>
      <c r="J250" s="1"/>
      <c r="K250" s="1"/>
      <c r="L250" s="21"/>
      <c r="M250" s="1"/>
      <c r="N250" s="1"/>
      <c r="O250" s="1"/>
      <c r="P250" s="1"/>
      <c r="Q250" s="1"/>
      <c r="R250" s="1"/>
      <c r="S250" s="1"/>
      <c r="T250" s="1"/>
      <c r="U250" s="1"/>
      <c r="V250" s="22"/>
      <c r="W250" s="1"/>
      <c r="X250" s="22"/>
    </row>
    <row r="251" spans="1:24" x14ac:dyDescent="0.25">
      <c r="A251" s="1"/>
      <c r="B251" s="1"/>
      <c r="C251" s="1"/>
      <c r="D251" s="1"/>
      <c r="E251" s="1" t="s">
        <v>206</v>
      </c>
      <c r="F251" s="1"/>
      <c r="G251" s="1"/>
      <c r="H251" s="1"/>
      <c r="I251" s="1"/>
      <c r="J251" s="1"/>
      <c r="K251" s="1"/>
      <c r="L251" s="21"/>
      <c r="M251" s="1"/>
      <c r="N251" s="1"/>
      <c r="O251" s="1"/>
      <c r="P251" s="1"/>
      <c r="Q251" s="1"/>
      <c r="R251" s="1"/>
      <c r="S251" s="1"/>
      <c r="T251" s="1"/>
      <c r="U251" s="1"/>
      <c r="V251" s="22"/>
      <c r="W251" s="1"/>
      <c r="X251" s="22"/>
    </row>
    <row r="252" spans="1:24" x14ac:dyDescent="0.25">
      <c r="A252" s="1"/>
      <c r="B252" s="1"/>
      <c r="C252" s="1"/>
      <c r="D252" s="1"/>
      <c r="E252" s="1"/>
      <c r="F252" s="1" t="s">
        <v>207</v>
      </c>
      <c r="G252" s="1"/>
      <c r="H252" s="1"/>
      <c r="I252" s="1"/>
      <c r="J252" s="1"/>
      <c r="K252" s="1"/>
      <c r="L252" s="21"/>
      <c r="M252" s="1"/>
      <c r="N252" s="1"/>
      <c r="O252" s="1"/>
      <c r="P252" s="1"/>
      <c r="Q252" s="1"/>
      <c r="R252" s="1"/>
      <c r="S252" s="1"/>
      <c r="T252" s="1"/>
      <c r="U252" s="1"/>
      <c r="V252" s="22"/>
      <c r="W252" s="1"/>
      <c r="X252" s="22"/>
    </row>
    <row r="253" spans="1:24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 t="s">
        <v>215</v>
      </c>
      <c r="K253" s="14"/>
      <c r="L253" s="23">
        <v>42380</v>
      </c>
      <c r="M253" s="14"/>
      <c r="N253" s="14"/>
      <c r="O253" s="14"/>
      <c r="P253" s="14" t="s">
        <v>335</v>
      </c>
      <c r="Q253" s="14"/>
      <c r="R253" s="14" t="s">
        <v>440</v>
      </c>
      <c r="S253" s="14"/>
      <c r="T253" s="14"/>
      <c r="U253" s="14"/>
      <c r="V253" s="2">
        <v>32</v>
      </c>
      <c r="W253" s="14"/>
      <c r="X253" s="2">
        <f t="shared" ref="X253:X278" si="6">ROUND(X252+V253,5)</f>
        <v>32</v>
      </c>
    </row>
    <row r="254" spans="1:24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 t="s">
        <v>215</v>
      </c>
      <c r="K254" s="14"/>
      <c r="L254" s="23">
        <v>42381</v>
      </c>
      <c r="M254" s="14"/>
      <c r="N254" s="14"/>
      <c r="O254" s="14"/>
      <c r="P254" s="14" t="s">
        <v>310</v>
      </c>
      <c r="Q254" s="14"/>
      <c r="R254" s="14" t="s">
        <v>441</v>
      </c>
      <c r="S254" s="14"/>
      <c r="T254" s="14" t="s">
        <v>449</v>
      </c>
      <c r="U254" s="14"/>
      <c r="V254" s="2">
        <v>270</v>
      </c>
      <c r="W254" s="14"/>
      <c r="X254" s="2">
        <f t="shared" si="6"/>
        <v>302</v>
      </c>
    </row>
    <row r="255" spans="1:24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 t="s">
        <v>215</v>
      </c>
      <c r="K255" s="14"/>
      <c r="L255" s="23">
        <v>42382</v>
      </c>
      <c r="M255" s="14"/>
      <c r="N255" s="14"/>
      <c r="O255" s="14"/>
      <c r="P255" s="14" t="s">
        <v>310</v>
      </c>
      <c r="Q255" s="14"/>
      <c r="R255" s="14" t="s">
        <v>442</v>
      </c>
      <c r="S255" s="14"/>
      <c r="T255" s="14" t="s">
        <v>450</v>
      </c>
      <c r="U255" s="14"/>
      <c r="V255" s="2">
        <v>270</v>
      </c>
      <c r="W255" s="14"/>
      <c r="X255" s="2">
        <f t="shared" si="6"/>
        <v>572</v>
      </c>
    </row>
    <row r="256" spans="1:24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 t="s">
        <v>215</v>
      </c>
      <c r="K256" s="14"/>
      <c r="L256" s="23">
        <v>42387</v>
      </c>
      <c r="M256" s="14"/>
      <c r="N256" s="14" t="s">
        <v>286</v>
      </c>
      <c r="O256" s="14"/>
      <c r="P256" s="14" t="s">
        <v>336</v>
      </c>
      <c r="Q256" s="14"/>
      <c r="R256" s="14" t="s">
        <v>443</v>
      </c>
      <c r="S256" s="14"/>
      <c r="T256" s="14" t="s">
        <v>449</v>
      </c>
      <c r="U256" s="14"/>
      <c r="V256" s="2">
        <v>270</v>
      </c>
      <c r="W256" s="14"/>
      <c r="X256" s="2">
        <f t="shared" si="6"/>
        <v>842</v>
      </c>
    </row>
    <row r="257" spans="1:24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 t="s">
        <v>215</v>
      </c>
      <c r="K257" s="14"/>
      <c r="L257" s="23">
        <v>42387</v>
      </c>
      <c r="M257" s="14"/>
      <c r="N257" s="14" t="s">
        <v>287</v>
      </c>
      <c r="O257" s="14"/>
      <c r="P257" s="14" t="s">
        <v>337</v>
      </c>
      <c r="Q257" s="14"/>
      <c r="R257" s="14" t="s">
        <v>443</v>
      </c>
      <c r="S257" s="14"/>
      <c r="T257" s="14" t="s">
        <v>449</v>
      </c>
      <c r="U257" s="14"/>
      <c r="V257" s="2">
        <v>25</v>
      </c>
      <c r="W257" s="14"/>
      <c r="X257" s="2">
        <f t="shared" si="6"/>
        <v>867</v>
      </c>
    </row>
    <row r="258" spans="1:24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 t="s">
        <v>215</v>
      </c>
      <c r="K258" s="14"/>
      <c r="L258" s="23">
        <v>42387</v>
      </c>
      <c r="M258" s="14"/>
      <c r="N258" s="14" t="s">
        <v>288</v>
      </c>
      <c r="O258" s="14"/>
      <c r="P258" s="14" t="s">
        <v>338</v>
      </c>
      <c r="Q258" s="14"/>
      <c r="R258" s="14" t="s">
        <v>443</v>
      </c>
      <c r="S258" s="14"/>
      <c r="T258" s="14" t="s">
        <v>449</v>
      </c>
      <c r="U258" s="14"/>
      <c r="V258" s="2">
        <v>270</v>
      </c>
      <c r="W258" s="14"/>
      <c r="X258" s="2">
        <f t="shared" si="6"/>
        <v>1137</v>
      </c>
    </row>
    <row r="259" spans="1:24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 t="s">
        <v>215</v>
      </c>
      <c r="K259" s="14"/>
      <c r="L259" s="23">
        <v>42387</v>
      </c>
      <c r="M259" s="14"/>
      <c r="N259" s="14" t="s">
        <v>289</v>
      </c>
      <c r="O259" s="14"/>
      <c r="P259" s="14" t="s">
        <v>339</v>
      </c>
      <c r="Q259" s="14"/>
      <c r="R259" s="14" t="s">
        <v>443</v>
      </c>
      <c r="S259" s="14"/>
      <c r="T259" s="14" t="s">
        <v>449</v>
      </c>
      <c r="U259" s="14"/>
      <c r="V259" s="2">
        <v>270</v>
      </c>
      <c r="W259" s="14"/>
      <c r="X259" s="2">
        <f t="shared" si="6"/>
        <v>1407</v>
      </c>
    </row>
    <row r="260" spans="1:24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 t="s">
        <v>215</v>
      </c>
      <c r="K260" s="14"/>
      <c r="L260" s="23">
        <v>42387</v>
      </c>
      <c r="M260" s="14"/>
      <c r="N260" s="14" t="s">
        <v>290</v>
      </c>
      <c r="O260" s="14"/>
      <c r="P260" s="14" t="s">
        <v>340</v>
      </c>
      <c r="Q260" s="14"/>
      <c r="R260" s="14" t="s">
        <v>443</v>
      </c>
      <c r="S260" s="14"/>
      <c r="T260" s="14" t="s">
        <v>449</v>
      </c>
      <c r="U260" s="14"/>
      <c r="V260" s="2">
        <v>270</v>
      </c>
      <c r="W260" s="14"/>
      <c r="X260" s="2">
        <f t="shared" si="6"/>
        <v>1677</v>
      </c>
    </row>
    <row r="261" spans="1:24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 t="s">
        <v>215</v>
      </c>
      <c r="K261" s="14"/>
      <c r="L261" s="23">
        <v>42387</v>
      </c>
      <c r="M261" s="14"/>
      <c r="N261" s="14" t="s">
        <v>291</v>
      </c>
      <c r="O261" s="14"/>
      <c r="P261" s="14" t="s">
        <v>340</v>
      </c>
      <c r="Q261" s="14"/>
      <c r="R261" s="14" t="s">
        <v>444</v>
      </c>
      <c r="S261" s="14"/>
      <c r="T261" s="14" t="s">
        <v>450</v>
      </c>
      <c r="U261" s="14"/>
      <c r="V261" s="2">
        <v>90</v>
      </c>
      <c r="W261" s="14"/>
      <c r="X261" s="2">
        <f t="shared" si="6"/>
        <v>1767</v>
      </c>
    </row>
    <row r="262" spans="1:24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 t="s">
        <v>215</v>
      </c>
      <c r="K262" s="14"/>
      <c r="L262" s="23">
        <v>42387</v>
      </c>
      <c r="M262" s="14"/>
      <c r="N262" s="14" t="s">
        <v>292</v>
      </c>
      <c r="O262" s="14"/>
      <c r="P262" s="14" t="s">
        <v>341</v>
      </c>
      <c r="Q262" s="14"/>
      <c r="R262" s="14" t="s">
        <v>444</v>
      </c>
      <c r="S262" s="14"/>
      <c r="T262" s="14" t="s">
        <v>450</v>
      </c>
      <c r="U262" s="14"/>
      <c r="V262" s="2">
        <v>90</v>
      </c>
      <c r="W262" s="14"/>
      <c r="X262" s="2">
        <f t="shared" si="6"/>
        <v>1857</v>
      </c>
    </row>
    <row r="263" spans="1:24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 t="s">
        <v>215</v>
      </c>
      <c r="K263" s="14"/>
      <c r="L263" s="23">
        <v>42387</v>
      </c>
      <c r="M263" s="14"/>
      <c r="N263" s="14" t="s">
        <v>293</v>
      </c>
      <c r="O263" s="14"/>
      <c r="P263" s="14" t="s">
        <v>342</v>
      </c>
      <c r="Q263" s="14"/>
      <c r="R263" s="14" t="s">
        <v>444</v>
      </c>
      <c r="S263" s="14"/>
      <c r="T263" s="14" t="s">
        <v>450</v>
      </c>
      <c r="U263" s="14"/>
      <c r="V263" s="2">
        <v>90</v>
      </c>
      <c r="W263" s="14"/>
      <c r="X263" s="2">
        <f t="shared" si="6"/>
        <v>1947</v>
      </c>
    </row>
    <row r="264" spans="1:24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 t="s">
        <v>215</v>
      </c>
      <c r="K264" s="14"/>
      <c r="L264" s="23">
        <v>42387</v>
      </c>
      <c r="M264" s="14"/>
      <c r="N264" s="14" t="s">
        <v>294</v>
      </c>
      <c r="O264" s="14"/>
      <c r="P264" s="14" t="s">
        <v>343</v>
      </c>
      <c r="Q264" s="14"/>
      <c r="R264" s="14" t="s">
        <v>444</v>
      </c>
      <c r="S264" s="14"/>
      <c r="T264" s="14" t="s">
        <v>450</v>
      </c>
      <c r="U264" s="14"/>
      <c r="V264" s="2">
        <v>90</v>
      </c>
      <c r="W264" s="14"/>
      <c r="X264" s="2">
        <f t="shared" si="6"/>
        <v>2037</v>
      </c>
    </row>
    <row r="265" spans="1:24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 t="s">
        <v>215</v>
      </c>
      <c r="K265" s="14"/>
      <c r="L265" s="23">
        <v>42387</v>
      </c>
      <c r="M265" s="14"/>
      <c r="N265" s="14" t="s">
        <v>295</v>
      </c>
      <c r="O265" s="14"/>
      <c r="P265" s="14" t="s">
        <v>344</v>
      </c>
      <c r="Q265" s="14"/>
      <c r="R265" s="14" t="s">
        <v>444</v>
      </c>
      <c r="S265" s="14"/>
      <c r="T265" s="14" t="s">
        <v>450</v>
      </c>
      <c r="U265" s="14"/>
      <c r="V265" s="2">
        <v>90</v>
      </c>
      <c r="W265" s="14"/>
      <c r="X265" s="2">
        <f t="shared" si="6"/>
        <v>2127</v>
      </c>
    </row>
    <row r="266" spans="1:24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 t="s">
        <v>215</v>
      </c>
      <c r="K266" s="14"/>
      <c r="L266" s="23">
        <v>42387</v>
      </c>
      <c r="M266" s="14"/>
      <c r="N266" s="14" t="s">
        <v>296</v>
      </c>
      <c r="O266" s="14"/>
      <c r="P266" s="14" t="s">
        <v>345</v>
      </c>
      <c r="Q266" s="14"/>
      <c r="R266" s="14" t="s">
        <v>444</v>
      </c>
      <c r="S266" s="14"/>
      <c r="T266" s="14" t="s">
        <v>450</v>
      </c>
      <c r="U266" s="14"/>
      <c r="V266" s="2">
        <v>90</v>
      </c>
      <c r="W266" s="14"/>
      <c r="X266" s="2">
        <f t="shared" si="6"/>
        <v>2217</v>
      </c>
    </row>
    <row r="267" spans="1:24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 t="s">
        <v>215</v>
      </c>
      <c r="K267" s="14"/>
      <c r="L267" s="23">
        <v>42387</v>
      </c>
      <c r="M267" s="14"/>
      <c r="N267" s="14" t="s">
        <v>297</v>
      </c>
      <c r="O267" s="14"/>
      <c r="P267" s="14" t="s">
        <v>346</v>
      </c>
      <c r="Q267" s="14"/>
      <c r="R267" s="14" t="s">
        <v>444</v>
      </c>
      <c r="S267" s="14"/>
      <c r="T267" s="14" t="s">
        <v>450</v>
      </c>
      <c r="U267" s="14"/>
      <c r="V267" s="2">
        <v>90</v>
      </c>
      <c r="W267" s="14"/>
      <c r="X267" s="2">
        <f t="shared" si="6"/>
        <v>2307</v>
      </c>
    </row>
    <row r="268" spans="1:24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 t="s">
        <v>215</v>
      </c>
      <c r="K268" s="14"/>
      <c r="L268" s="23">
        <v>42387</v>
      </c>
      <c r="M268" s="14"/>
      <c r="N268" s="14" t="s">
        <v>298</v>
      </c>
      <c r="O268" s="14"/>
      <c r="P268" s="14" t="s">
        <v>347</v>
      </c>
      <c r="Q268" s="14"/>
      <c r="R268" s="14" t="s">
        <v>444</v>
      </c>
      <c r="S268" s="14"/>
      <c r="T268" s="14" t="s">
        <v>450</v>
      </c>
      <c r="U268" s="14"/>
      <c r="V268" s="2">
        <v>90</v>
      </c>
      <c r="W268" s="14"/>
      <c r="X268" s="2">
        <f t="shared" si="6"/>
        <v>2397</v>
      </c>
    </row>
    <row r="269" spans="1:24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 t="s">
        <v>215</v>
      </c>
      <c r="K269" s="14"/>
      <c r="L269" s="23">
        <v>42387</v>
      </c>
      <c r="M269" s="14"/>
      <c r="N269" s="14" t="s">
        <v>299</v>
      </c>
      <c r="O269" s="14"/>
      <c r="P269" s="14" t="s">
        <v>348</v>
      </c>
      <c r="Q269" s="14"/>
      <c r="R269" s="14" t="s">
        <v>444</v>
      </c>
      <c r="S269" s="14"/>
      <c r="T269" s="14" t="s">
        <v>450</v>
      </c>
      <c r="U269" s="14"/>
      <c r="V269" s="2">
        <v>90</v>
      </c>
      <c r="W269" s="14"/>
      <c r="X269" s="2">
        <f t="shared" si="6"/>
        <v>2487</v>
      </c>
    </row>
    <row r="270" spans="1:24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 t="s">
        <v>215</v>
      </c>
      <c r="K270" s="14"/>
      <c r="L270" s="23">
        <v>42387</v>
      </c>
      <c r="M270" s="14"/>
      <c r="N270" s="14" t="s">
        <v>300</v>
      </c>
      <c r="O270" s="14"/>
      <c r="P270" s="14" t="s">
        <v>349</v>
      </c>
      <c r="Q270" s="14"/>
      <c r="R270" s="14" t="s">
        <v>444</v>
      </c>
      <c r="S270" s="14"/>
      <c r="T270" s="14" t="s">
        <v>450</v>
      </c>
      <c r="U270" s="14"/>
      <c r="V270" s="2">
        <v>90</v>
      </c>
      <c r="W270" s="14"/>
      <c r="X270" s="2">
        <f t="shared" si="6"/>
        <v>2577</v>
      </c>
    </row>
    <row r="271" spans="1:24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 t="s">
        <v>215</v>
      </c>
      <c r="K271" s="14"/>
      <c r="L271" s="23">
        <v>42387</v>
      </c>
      <c r="M271" s="14"/>
      <c r="N271" s="14" t="s">
        <v>301</v>
      </c>
      <c r="O271" s="14"/>
      <c r="P271" s="14" t="s">
        <v>350</v>
      </c>
      <c r="Q271" s="14"/>
      <c r="R271" s="14" t="s">
        <v>444</v>
      </c>
      <c r="S271" s="14"/>
      <c r="T271" s="14" t="s">
        <v>450</v>
      </c>
      <c r="U271" s="14"/>
      <c r="V271" s="2">
        <v>90</v>
      </c>
      <c r="W271" s="14"/>
      <c r="X271" s="2">
        <f t="shared" si="6"/>
        <v>2667</v>
      </c>
    </row>
    <row r="272" spans="1:24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 t="s">
        <v>215</v>
      </c>
      <c r="K272" s="14"/>
      <c r="L272" s="23">
        <v>42387</v>
      </c>
      <c r="M272" s="14"/>
      <c r="N272" s="14"/>
      <c r="O272" s="14"/>
      <c r="P272" s="14" t="s">
        <v>351</v>
      </c>
      <c r="Q272" s="14"/>
      <c r="R272" s="14" t="s">
        <v>444</v>
      </c>
      <c r="S272" s="14"/>
      <c r="T272" s="14" t="s">
        <v>450</v>
      </c>
      <c r="U272" s="14"/>
      <c r="V272" s="2">
        <v>90</v>
      </c>
      <c r="W272" s="14"/>
      <c r="X272" s="2">
        <f t="shared" si="6"/>
        <v>2757</v>
      </c>
    </row>
    <row r="273" spans="1:24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 t="s">
        <v>215</v>
      </c>
      <c r="K273" s="14"/>
      <c r="L273" s="23">
        <v>42387</v>
      </c>
      <c r="M273" s="14"/>
      <c r="N273" s="14"/>
      <c r="O273" s="14"/>
      <c r="P273" s="14" t="s">
        <v>352</v>
      </c>
      <c r="Q273" s="14"/>
      <c r="R273" s="14" t="s">
        <v>444</v>
      </c>
      <c r="S273" s="14"/>
      <c r="T273" s="14" t="s">
        <v>450</v>
      </c>
      <c r="U273" s="14"/>
      <c r="V273" s="2">
        <v>20</v>
      </c>
      <c r="W273" s="14"/>
      <c r="X273" s="2">
        <f t="shared" si="6"/>
        <v>2777</v>
      </c>
    </row>
    <row r="274" spans="1:24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 t="s">
        <v>215</v>
      </c>
      <c r="K274" s="14"/>
      <c r="L274" s="23">
        <v>42387</v>
      </c>
      <c r="M274" s="14"/>
      <c r="N274" s="14" t="s">
        <v>302</v>
      </c>
      <c r="O274" s="14"/>
      <c r="P274" s="14" t="s">
        <v>353</v>
      </c>
      <c r="Q274" s="14"/>
      <c r="R274" s="14" t="s">
        <v>444</v>
      </c>
      <c r="S274" s="14"/>
      <c r="T274" s="14" t="s">
        <v>450</v>
      </c>
      <c r="U274" s="14"/>
      <c r="V274" s="2">
        <v>90</v>
      </c>
      <c r="W274" s="14"/>
      <c r="X274" s="2">
        <f t="shared" si="6"/>
        <v>2867</v>
      </c>
    </row>
    <row r="275" spans="1:24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 t="s">
        <v>219</v>
      </c>
      <c r="K275" s="14"/>
      <c r="L275" s="23">
        <v>42391</v>
      </c>
      <c r="M275" s="14"/>
      <c r="N275" s="14" t="s">
        <v>223</v>
      </c>
      <c r="O275" s="14"/>
      <c r="P275" s="14" t="s">
        <v>307</v>
      </c>
      <c r="Q275" s="14"/>
      <c r="R275" s="14" t="s">
        <v>388</v>
      </c>
      <c r="S275" s="14"/>
      <c r="T275" s="14" t="s">
        <v>450</v>
      </c>
      <c r="U275" s="14"/>
      <c r="V275" s="2">
        <v>-25</v>
      </c>
      <c r="W275" s="14"/>
      <c r="X275" s="2">
        <f t="shared" si="6"/>
        <v>2842</v>
      </c>
    </row>
    <row r="276" spans="1:24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 t="s">
        <v>219</v>
      </c>
      <c r="K276" s="14"/>
      <c r="L276" s="23">
        <v>42391</v>
      </c>
      <c r="M276" s="14"/>
      <c r="N276" s="14" t="s">
        <v>223</v>
      </c>
      <c r="O276" s="14"/>
      <c r="P276" s="14" t="s">
        <v>307</v>
      </c>
      <c r="Q276" s="14"/>
      <c r="R276" s="14" t="s">
        <v>445</v>
      </c>
      <c r="S276" s="14"/>
      <c r="T276" s="14" t="s">
        <v>450</v>
      </c>
      <c r="U276" s="14"/>
      <c r="V276" s="2">
        <v>-19</v>
      </c>
      <c r="W276" s="14"/>
      <c r="X276" s="2">
        <f t="shared" si="6"/>
        <v>2823</v>
      </c>
    </row>
    <row r="277" spans="1:24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 t="s">
        <v>215</v>
      </c>
      <c r="K277" s="14"/>
      <c r="L277" s="23">
        <v>42394</v>
      </c>
      <c r="M277" s="14"/>
      <c r="N277" s="14"/>
      <c r="O277" s="14"/>
      <c r="P277" s="14" t="s">
        <v>354</v>
      </c>
      <c r="Q277" s="14"/>
      <c r="R277" s="14" t="s">
        <v>446</v>
      </c>
      <c r="S277" s="14"/>
      <c r="T277" s="14" t="s">
        <v>449</v>
      </c>
      <c r="U277" s="14"/>
      <c r="V277" s="2">
        <v>10</v>
      </c>
      <c r="W277" s="14"/>
      <c r="X277" s="2">
        <f t="shared" si="6"/>
        <v>2833</v>
      </c>
    </row>
    <row r="278" spans="1:24" ht="15.75" thickBot="1" x14ac:dyDescent="0.3">
      <c r="A278" s="14"/>
      <c r="B278" s="14"/>
      <c r="C278" s="14"/>
      <c r="D278" s="14"/>
      <c r="E278" s="14"/>
      <c r="F278" s="14"/>
      <c r="G278" s="14"/>
      <c r="H278" s="14"/>
      <c r="I278" s="14"/>
      <c r="J278" s="14" t="s">
        <v>215</v>
      </c>
      <c r="K278" s="14"/>
      <c r="L278" s="23">
        <v>42394</v>
      </c>
      <c r="M278" s="14"/>
      <c r="N278" s="14"/>
      <c r="O278" s="14"/>
      <c r="P278" s="14"/>
      <c r="Q278" s="14"/>
      <c r="R278" s="14" t="s">
        <v>447</v>
      </c>
      <c r="S278" s="14"/>
      <c r="T278" s="14" t="s">
        <v>450</v>
      </c>
      <c r="U278" s="14"/>
      <c r="V278" s="4">
        <v>20</v>
      </c>
      <c r="W278" s="14"/>
      <c r="X278" s="4">
        <f t="shared" si="6"/>
        <v>2853</v>
      </c>
    </row>
    <row r="279" spans="1:24" ht="15.75" thickBot="1" x14ac:dyDescent="0.3">
      <c r="A279" s="14"/>
      <c r="B279" s="14"/>
      <c r="C279" s="14"/>
      <c r="D279" s="14"/>
      <c r="E279" s="14"/>
      <c r="F279" s="14" t="s">
        <v>208</v>
      </c>
      <c r="G279" s="14"/>
      <c r="H279" s="14"/>
      <c r="I279" s="14"/>
      <c r="J279" s="14"/>
      <c r="K279" s="14"/>
      <c r="L279" s="23"/>
      <c r="M279" s="14"/>
      <c r="N279" s="14"/>
      <c r="O279" s="14"/>
      <c r="P279" s="14"/>
      <c r="Q279" s="14"/>
      <c r="R279" s="14"/>
      <c r="S279" s="14"/>
      <c r="T279" s="14"/>
      <c r="U279" s="14"/>
      <c r="V279" s="5">
        <f>ROUND(SUM(V252:V278),5)</f>
        <v>2853</v>
      </c>
      <c r="W279" s="14"/>
      <c r="X279" s="5">
        <f>X278</f>
        <v>2853</v>
      </c>
    </row>
    <row r="280" spans="1:24" ht="30" customHeight="1" x14ac:dyDescent="0.25">
      <c r="A280" s="14"/>
      <c r="B280" s="14"/>
      <c r="C280" s="14"/>
      <c r="D280" s="14"/>
      <c r="E280" s="14" t="s">
        <v>209</v>
      </c>
      <c r="F280" s="14"/>
      <c r="G280" s="14"/>
      <c r="H280" s="14"/>
      <c r="I280" s="14"/>
      <c r="J280" s="14"/>
      <c r="K280" s="14"/>
      <c r="L280" s="23"/>
      <c r="M280" s="14"/>
      <c r="N280" s="14"/>
      <c r="O280" s="14"/>
      <c r="P280" s="14"/>
      <c r="Q280" s="14"/>
      <c r="R280" s="14"/>
      <c r="S280" s="14"/>
      <c r="T280" s="14"/>
      <c r="U280" s="14"/>
      <c r="V280" s="2">
        <f>V279</f>
        <v>2853</v>
      </c>
      <c r="W280" s="14"/>
      <c r="X280" s="2">
        <f>X279</f>
        <v>2853</v>
      </c>
    </row>
    <row r="281" spans="1:24" ht="30" customHeight="1" x14ac:dyDescent="0.25">
      <c r="A281" s="1"/>
      <c r="B281" s="1"/>
      <c r="C281" s="1"/>
      <c r="D281" s="1"/>
      <c r="E281" s="1" t="s">
        <v>210</v>
      </c>
      <c r="F281" s="1"/>
      <c r="G281" s="1"/>
      <c r="H281" s="1"/>
      <c r="I281" s="1"/>
      <c r="J281" s="1"/>
      <c r="K281" s="1"/>
      <c r="L281" s="21"/>
      <c r="M281" s="1"/>
      <c r="N281" s="1"/>
      <c r="O281" s="1"/>
      <c r="P281" s="1"/>
      <c r="Q281" s="1"/>
      <c r="R281" s="1"/>
      <c r="S281" s="1"/>
      <c r="T281" s="1"/>
      <c r="U281" s="1"/>
      <c r="V281" s="22"/>
      <c r="W281" s="1"/>
      <c r="X281" s="22"/>
    </row>
    <row r="282" spans="1:24" x14ac:dyDescent="0.25">
      <c r="A282" s="1"/>
      <c r="B282" s="1"/>
      <c r="C282" s="1"/>
      <c r="D282" s="1"/>
      <c r="E282" s="1"/>
      <c r="F282" s="1" t="s">
        <v>211</v>
      </c>
      <c r="G282" s="1"/>
      <c r="H282" s="1"/>
      <c r="I282" s="1"/>
      <c r="J282" s="1"/>
      <c r="K282" s="1"/>
      <c r="L282" s="21"/>
      <c r="M282" s="1"/>
      <c r="N282" s="1"/>
      <c r="O282" s="1"/>
      <c r="P282" s="1"/>
      <c r="Q282" s="1"/>
      <c r="R282" s="1"/>
      <c r="S282" s="1"/>
      <c r="T282" s="1"/>
      <c r="U282" s="1"/>
      <c r="V282" s="22"/>
      <c r="W282" s="1"/>
      <c r="X282" s="22"/>
    </row>
    <row r="283" spans="1:24" ht="15.75" thickBot="1" x14ac:dyDescent="0.3">
      <c r="H283" s="14"/>
      <c r="I283" s="14"/>
      <c r="J283" s="14" t="s">
        <v>217</v>
      </c>
      <c r="K283" s="14"/>
      <c r="L283" s="23">
        <v>42370</v>
      </c>
      <c r="M283" s="14"/>
      <c r="N283" s="14" t="s">
        <v>303</v>
      </c>
      <c r="O283" s="14"/>
      <c r="P283" s="14"/>
      <c r="Q283" s="14"/>
      <c r="R283" s="14" t="s">
        <v>448</v>
      </c>
      <c r="S283" s="14"/>
      <c r="T283" s="14"/>
      <c r="U283" s="14"/>
      <c r="V283" s="4">
        <v>-878</v>
      </c>
      <c r="W283" s="14"/>
      <c r="X283" s="4">
        <f>ROUND(X282+V283,5)</f>
        <v>-878</v>
      </c>
    </row>
    <row r="284" spans="1:24" ht="15.75" thickBot="1" x14ac:dyDescent="0.3">
      <c r="A284" s="14"/>
      <c r="B284" s="14"/>
      <c r="C284" s="14"/>
      <c r="D284" s="14"/>
      <c r="E284" s="14"/>
      <c r="F284" s="14" t="s">
        <v>212</v>
      </c>
      <c r="G284" s="14"/>
      <c r="H284" s="14"/>
      <c r="I284" s="14"/>
      <c r="J284" s="14"/>
      <c r="K284" s="14"/>
      <c r="L284" s="23"/>
      <c r="M284" s="14"/>
      <c r="N284" s="14"/>
      <c r="O284" s="14"/>
      <c r="P284" s="14"/>
      <c r="Q284" s="14"/>
      <c r="R284" s="14"/>
      <c r="S284" s="14"/>
      <c r="T284" s="14"/>
      <c r="U284" s="14"/>
      <c r="V284" s="6">
        <f>ROUND(SUM(V282:V283),5)</f>
        <v>-878</v>
      </c>
      <c r="W284" s="14"/>
      <c r="X284" s="6">
        <f>X283</f>
        <v>-878</v>
      </c>
    </row>
    <row r="285" spans="1:24" ht="30" customHeight="1" thickBot="1" x14ac:dyDescent="0.3">
      <c r="A285" s="14"/>
      <c r="B285" s="14"/>
      <c r="C285" s="14"/>
      <c r="D285" s="14"/>
      <c r="E285" s="14" t="s">
        <v>213</v>
      </c>
      <c r="F285" s="14"/>
      <c r="G285" s="14"/>
      <c r="H285" s="14"/>
      <c r="I285" s="14"/>
      <c r="J285" s="14"/>
      <c r="K285" s="14"/>
      <c r="L285" s="23"/>
      <c r="M285" s="14"/>
      <c r="N285" s="14"/>
      <c r="O285" s="14"/>
      <c r="P285" s="14"/>
      <c r="Q285" s="14"/>
      <c r="R285" s="14"/>
      <c r="S285" s="14"/>
      <c r="T285" s="14"/>
      <c r="U285" s="14"/>
      <c r="V285" s="6">
        <f>V284</f>
        <v>-878</v>
      </c>
      <c r="W285" s="14"/>
      <c r="X285" s="6">
        <f>X284</f>
        <v>-878</v>
      </c>
    </row>
    <row r="286" spans="1:24" ht="30" customHeight="1" thickBot="1" x14ac:dyDescent="0.3">
      <c r="A286" s="14"/>
      <c r="B286" s="14"/>
      <c r="C286" s="14"/>
      <c r="D286" s="14" t="s">
        <v>214</v>
      </c>
      <c r="E286" s="14"/>
      <c r="F286" s="14"/>
      <c r="G286" s="14"/>
      <c r="H286" s="14"/>
      <c r="I286" s="14"/>
      <c r="J286" s="14"/>
      <c r="K286" s="14"/>
      <c r="L286" s="23"/>
      <c r="M286" s="14"/>
      <c r="N286" s="14"/>
      <c r="O286" s="14"/>
      <c r="P286" s="14"/>
      <c r="Q286" s="14"/>
      <c r="R286" s="14"/>
      <c r="S286" s="14"/>
      <c r="T286" s="14"/>
      <c r="U286" s="14"/>
      <c r="V286" s="6">
        <f>ROUND(V280+V285,5)</f>
        <v>1975</v>
      </c>
      <c r="W286" s="14"/>
      <c r="X286" s="6">
        <f>ROUND(X280+X285,5)</f>
        <v>1975</v>
      </c>
    </row>
    <row r="287" spans="1:24" ht="30" customHeight="1" thickBot="1" x14ac:dyDescent="0.3">
      <c r="A287" s="14"/>
      <c r="B287" s="14"/>
      <c r="C287" s="14" t="s">
        <v>102</v>
      </c>
      <c r="D287" s="14"/>
      <c r="E287" s="14"/>
      <c r="F287" s="14"/>
      <c r="G287" s="14"/>
      <c r="H287" s="14"/>
      <c r="I287" s="14"/>
      <c r="J287" s="14"/>
      <c r="K287" s="14"/>
      <c r="L287" s="23"/>
      <c r="M287" s="14"/>
      <c r="N287" s="14"/>
      <c r="O287" s="14"/>
      <c r="P287" s="14"/>
      <c r="Q287" s="14"/>
      <c r="R287" s="14"/>
      <c r="S287" s="14"/>
      <c r="T287" s="14"/>
      <c r="U287" s="14"/>
      <c r="V287" s="6">
        <f>ROUND(V245+V249+V286,5)</f>
        <v>2127.2600000000002</v>
      </c>
      <c r="W287" s="14"/>
      <c r="X287" s="6">
        <f>ROUND(X245+X249+X286,5)</f>
        <v>2127.2600000000002</v>
      </c>
    </row>
    <row r="288" spans="1:24" ht="30" customHeight="1" thickBot="1" x14ac:dyDescent="0.3">
      <c r="A288" s="14"/>
      <c r="B288" s="14" t="s">
        <v>103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23"/>
      <c r="M288" s="14"/>
      <c r="N288" s="14"/>
      <c r="O288" s="14"/>
      <c r="P288" s="14"/>
      <c r="Q288" s="14"/>
      <c r="R288" s="14"/>
      <c r="S288" s="14"/>
      <c r="T288" s="14"/>
      <c r="U288" s="14"/>
      <c r="V288" s="6">
        <f>V287</f>
        <v>2127.2600000000002</v>
      </c>
      <c r="W288" s="14"/>
      <c r="X288" s="6">
        <f>X287</f>
        <v>2127.2600000000002</v>
      </c>
    </row>
    <row r="289" spans="1:24" s="8" customFormat="1" ht="30" customHeight="1" thickBot="1" x14ac:dyDescent="0.25">
      <c r="A289" s="1" t="s">
        <v>44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1"/>
      <c r="M289" s="1"/>
      <c r="N289" s="1"/>
      <c r="O289" s="1"/>
      <c r="P289" s="1"/>
      <c r="Q289" s="1"/>
      <c r="R289" s="1"/>
      <c r="S289" s="1"/>
      <c r="T289" s="1"/>
      <c r="U289" s="1"/>
      <c r="V289" s="7">
        <f>ROUND(V228+V288,5)</f>
        <v>4902.8100000000004</v>
      </c>
      <c r="W289" s="1"/>
      <c r="X289" s="7">
        <f>ROUND(X228+X288,5)</f>
        <v>4902.8100000000004</v>
      </c>
    </row>
    <row r="290" spans="1:24" ht="15.75" thickTop="1" x14ac:dyDescent="0.25"/>
  </sheetData>
  <pageMargins left="0.7" right="0.7" top="0.75" bottom="0.75" header="0.1" footer="0.3"/>
  <pageSetup orientation="portrait" horizontalDpi="4294967292" verticalDpi="0" r:id="rId1"/>
  <headerFooter>
    <oddHeader>&amp;L&amp;"Arial,Bold"&amp;8 4:06 PM
&amp;"Arial,Bold"&amp;8 02/13/16
&amp;"Arial,Bold"&amp;8 Accrual Basis&amp;C&amp;"Arial,Bold"&amp;12 Center for Spiritual Living - Greater Dayton
&amp;"Arial,Bold"&amp;14 Profit &amp;&amp; Loss Detail
&amp;"Arial,Bold"&amp;10 January 2016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pane xSplit="6150" ySplit="615" topLeftCell="G1" activePane="bottomRight"/>
      <selection pane="topRight" activeCell="G1" sqref="G1"/>
      <selection pane="bottomLeft" activeCell="A2" sqref="A2"/>
      <selection pane="bottomRight" activeCell="J29" sqref="J29"/>
    </sheetView>
  </sheetViews>
  <sheetFormatPr defaultRowHeight="15" x14ac:dyDescent="0.25"/>
  <cols>
    <col min="1" max="5" width="3" style="20" customWidth="1"/>
    <col min="6" max="6" width="31.85546875" style="20" customWidth="1"/>
    <col min="7" max="8" width="2.28515625" style="20" customWidth="1"/>
    <col min="9" max="9" width="8.7109375" style="20" bestFit="1" customWidth="1"/>
    <col min="10" max="10" width="2.28515625" style="20" customWidth="1"/>
    <col min="11" max="11" width="8" style="20" bestFit="1" customWidth="1"/>
    <col min="12" max="12" width="2.28515625" style="20" customWidth="1"/>
    <col min="13" max="13" width="18.42578125" style="20" bestFit="1" customWidth="1"/>
    <col min="14" max="14" width="2.28515625" style="20" customWidth="1"/>
    <col min="15" max="15" width="8" style="20" bestFit="1" customWidth="1"/>
    <col min="16" max="16" width="2.28515625" style="20" customWidth="1"/>
    <col min="17" max="17" width="7.28515625" style="20" bestFit="1" customWidth="1"/>
  </cols>
  <sheetData>
    <row r="1" spans="1:17" s="11" customFormat="1" ht="15.75" thickBot="1" x14ac:dyDescent="0.3">
      <c r="A1" s="15"/>
      <c r="B1" s="15"/>
      <c r="C1" s="15"/>
      <c r="D1" s="15"/>
      <c r="E1" s="15"/>
      <c r="F1" s="15"/>
      <c r="G1" s="15"/>
      <c r="H1" s="15"/>
      <c r="I1" s="10" t="s">
        <v>80</v>
      </c>
      <c r="J1" s="15"/>
      <c r="K1" s="10" t="s">
        <v>81</v>
      </c>
      <c r="L1" s="15"/>
      <c r="M1" s="10" t="s">
        <v>82</v>
      </c>
      <c r="N1" s="15"/>
      <c r="O1" s="10" t="s">
        <v>83</v>
      </c>
      <c r="P1" s="15"/>
      <c r="Q1" s="10" t="s">
        <v>84</v>
      </c>
    </row>
    <row r="2" spans="1:17" ht="15.75" thickTop="1" x14ac:dyDescent="0.25">
      <c r="A2" s="1"/>
      <c r="B2" s="1" t="s">
        <v>85</v>
      </c>
      <c r="C2" s="1"/>
      <c r="D2" s="1"/>
      <c r="E2" s="1"/>
      <c r="F2" s="1"/>
      <c r="G2" s="1"/>
      <c r="H2" s="1"/>
      <c r="I2" s="21"/>
      <c r="J2" s="1"/>
      <c r="K2" s="1"/>
      <c r="L2" s="1"/>
      <c r="M2" s="1"/>
      <c r="N2" s="1"/>
      <c r="O2" s="1"/>
      <c r="P2" s="1"/>
      <c r="Q2" s="22"/>
    </row>
    <row r="3" spans="1:17" x14ac:dyDescent="0.25">
      <c r="A3" s="1"/>
      <c r="B3" s="1"/>
      <c r="C3" s="1"/>
      <c r="D3" s="1" t="s">
        <v>86</v>
      </c>
      <c r="E3" s="1"/>
      <c r="F3" s="1"/>
      <c r="G3" s="1"/>
      <c r="H3" s="1"/>
      <c r="I3" s="21"/>
      <c r="J3" s="1"/>
      <c r="K3" s="1"/>
      <c r="L3" s="1"/>
      <c r="M3" s="1"/>
      <c r="N3" s="1"/>
      <c r="O3" s="1"/>
      <c r="P3" s="1"/>
      <c r="Q3" s="22"/>
    </row>
    <row r="4" spans="1:17" x14ac:dyDescent="0.25">
      <c r="A4" s="1"/>
      <c r="B4" s="1"/>
      <c r="C4" s="1"/>
      <c r="D4" s="1"/>
      <c r="E4" s="1" t="s">
        <v>87</v>
      </c>
      <c r="F4" s="1"/>
      <c r="G4" s="1"/>
      <c r="H4" s="1"/>
      <c r="I4" s="21"/>
      <c r="J4" s="1"/>
      <c r="K4" s="1"/>
      <c r="L4" s="1"/>
      <c r="M4" s="1"/>
      <c r="N4" s="1"/>
      <c r="O4" s="1"/>
      <c r="P4" s="1"/>
      <c r="Q4" s="22"/>
    </row>
    <row r="5" spans="1:17" x14ac:dyDescent="0.25">
      <c r="A5" s="1"/>
      <c r="B5" s="1"/>
      <c r="C5" s="1"/>
      <c r="D5" s="1"/>
      <c r="E5" s="1"/>
      <c r="F5" s="1" t="s">
        <v>88</v>
      </c>
      <c r="G5" s="1"/>
      <c r="H5" s="1"/>
      <c r="I5" s="21"/>
      <c r="J5" s="1"/>
      <c r="K5" s="1"/>
      <c r="L5" s="1"/>
      <c r="M5" s="1"/>
      <c r="N5" s="1"/>
      <c r="O5" s="1"/>
      <c r="P5" s="1"/>
      <c r="Q5" s="22"/>
    </row>
    <row r="6" spans="1:17" ht="15.75" thickBot="1" x14ac:dyDescent="0.3">
      <c r="G6" s="14"/>
      <c r="H6" s="14"/>
      <c r="I6" s="23">
        <v>42394</v>
      </c>
      <c r="J6" s="14"/>
      <c r="K6" s="14" t="s">
        <v>104</v>
      </c>
      <c r="L6" s="14"/>
      <c r="M6" s="14" t="s">
        <v>115</v>
      </c>
      <c r="N6" s="14"/>
      <c r="O6" s="14" t="s">
        <v>115</v>
      </c>
      <c r="P6" s="14"/>
      <c r="Q6" s="4">
        <v>19</v>
      </c>
    </row>
    <row r="7" spans="1:17" ht="15.75" thickBot="1" x14ac:dyDescent="0.3">
      <c r="A7" s="14"/>
      <c r="B7" s="14"/>
      <c r="C7" s="14"/>
      <c r="D7" s="14"/>
      <c r="E7" s="14"/>
      <c r="F7" s="14" t="s">
        <v>89</v>
      </c>
      <c r="G7" s="14"/>
      <c r="H7" s="14"/>
      <c r="I7" s="23"/>
      <c r="J7" s="14"/>
      <c r="K7" s="14"/>
      <c r="L7" s="14"/>
      <c r="M7" s="14"/>
      <c r="N7" s="14"/>
      <c r="O7" s="14"/>
      <c r="P7" s="14"/>
      <c r="Q7" s="6">
        <f>ROUND(SUM(Q5:Q6),5)</f>
        <v>19</v>
      </c>
    </row>
    <row r="8" spans="1:17" ht="30" customHeight="1" thickBot="1" x14ac:dyDescent="0.3">
      <c r="A8" s="14"/>
      <c r="B8" s="14"/>
      <c r="C8" s="14"/>
      <c r="D8" s="14"/>
      <c r="E8" s="14" t="s">
        <v>90</v>
      </c>
      <c r="F8" s="14"/>
      <c r="G8" s="14"/>
      <c r="H8" s="14"/>
      <c r="I8" s="23"/>
      <c r="J8" s="14"/>
      <c r="K8" s="14"/>
      <c r="L8" s="14"/>
      <c r="M8" s="14"/>
      <c r="N8" s="14"/>
      <c r="O8" s="14"/>
      <c r="P8" s="14"/>
      <c r="Q8" s="6">
        <f>Q7</f>
        <v>19</v>
      </c>
    </row>
    <row r="9" spans="1:17" ht="30" customHeight="1" thickBot="1" x14ac:dyDescent="0.3">
      <c r="A9" s="14"/>
      <c r="B9" s="14"/>
      <c r="C9" s="14"/>
      <c r="D9" s="14" t="s">
        <v>91</v>
      </c>
      <c r="E9" s="14"/>
      <c r="F9" s="14"/>
      <c r="G9" s="14"/>
      <c r="H9" s="14"/>
      <c r="I9" s="23"/>
      <c r="J9" s="14"/>
      <c r="K9" s="14"/>
      <c r="L9" s="14"/>
      <c r="M9" s="14"/>
      <c r="N9" s="14"/>
      <c r="O9" s="14"/>
      <c r="P9" s="14"/>
      <c r="Q9" s="6">
        <f>Q8</f>
        <v>19</v>
      </c>
    </row>
    <row r="10" spans="1:17" ht="30" customHeight="1" thickBot="1" x14ac:dyDescent="0.3">
      <c r="A10" s="14"/>
      <c r="B10" s="14"/>
      <c r="C10" s="14" t="s">
        <v>92</v>
      </c>
      <c r="D10" s="14"/>
      <c r="E10" s="14"/>
      <c r="F10" s="14"/>
      <c r="G10" s="14"/>
      <c r="H10" s="14"/>
      <c r="I10" s="23"/>
      <c r="J10" s="14"/>
      <c r="K10" s="14"/>
      <c r="L10" s="14"/>
      <c r="M10" s="14"/>
      <c r="N10" s="14"/>
      <c r="O10" s="14"/>
      <c r="P10" s="14"/>
      <c r="Q10" s="5">
        <f>Q9</f>
        <v>19</v>
      </c>
    </row>
    <row r="11" spans="1:17" ht="30" customHeight="1" x14ac:dyDescent="0.25">
      <c r="A11" s="14"/>
      <c r="B11" s="14" t="s">
        <v>93</v>
      </c>
      <c r="C11" s="14"/>
      <c r="D11" s="14"/>
      <c r="E11" s="14"/>
      <c r="F11" s="14"/>
      <c r="G11" s="14"/>
      <c r="H11" s="14"/>
      <c r="I11" s="23"/>
      <c r="J11" s="14"/>
      <c r="K11" s="14"/>
      <c r="L11" s="14"/>
      <c r="M11" s="14"/>
      <c r="N11" s="14"/>
      <c r="O11" s="14"/>
      <c r="P11" s="14"/>
      <c r="Q11" s="2">
        <f>Q10</f>
        <v>19</v>
      </c>
    </row>
    <row r="12" spans="1:17" ht="30" customHeight="1" x14ac:dyDescent="0.25">
      <c r="A12" s="1"/>
      <c r="B12" s="1" t="s">
        <v>94</v>
      </c>
      <c r="C12" s="1"/>
      <c r="D12" s="1"/>
      <c r="E12" s="1"/>
      <c r="F12" s="1"/>
      <c r="G12" s="1"/>
      <c r="H12" s="1"/>
      <c r="I12" s="21"/>
      <c r="J12" s="1"/>
      <c r="K12" s="1"/>
      <c r="L12" s="1"/>
      <c r="M12" s="1"/>
      <c r="N12" s="1"/>
      <c r="O12" s="1"/>
      <c r="P12" s="1"/>
      <c r="Q12" s="22"/>
    </row>
    <row r="13" spans="1:17" x14ac:dyDescent="0.25">
      <c r="A13" s="1"/>
      <c r="B13" s="1"/>
      <c r="C13" s="1" t="s">
        <v>95</v>
      </c>
      <c r="D13" s="1"/>
      <c r="E13" s="1"/>
      <c r="F13" s="1"/>
      <c r="G13" s="1"/>
      <c r="H13" s="1"/>
      <c r="I13" s="21"/>
      <c r="J13" s="1"/>
      <c r="K13" s="1"/>
      <c r="L13" s="1"/>
      <c r="M13" s="1"/>
      <c r="N13" s="1"/>
      <c r="O13" s="1"/>
      <c r="P13" s="1"/>
      <c r="Q13" s="22"/>
    </row>
    <row r="14" spans="1:17" x14ac:dyDescent="0.25">
      <c r="A14" s="1"/>
      <c r="B14" s="1"/>
      <c r="C14" s="1"/>
      <c r="D14" s="1" t="s">
        <v>96</v>
      </c>
      <c r="E14" s="1"/>
      <c r="F14" s="1"/>
      <c r="G14" s="1"/>
      <c r="H14" s="1"/>
      <c r="I14" s="21"/>
      <c r="J14" s="1"/>
      <c r="K14" s="1"/>
      <c r="L14" s="1"/>
      <c r="M14" s="1"/>
      <c r="N14" s="1"/>
      <c r="O14" s="1"/>
      <c r="P14" s="1"/>
      <c r="Q14" s="22"/>
    </row>
    <row r="15" spans="1:17" x14ac:dyDescent="0.25">
      <c r="A15" s="1"/>
      <c r="B15" s="1"/>
      <c r="C15" s="1"/>
      <c r="D15" s="1"/>
      <c r="E15" s="1" t="s">
        <v>97</v>
      </c>
      <c r="F15" s="1"/>
      <c r="G15" s="1"/>
      <c r="H15" s="1"/>
      <c r="I15" s="21"/>
      <c r="J15" s="1"/>
      <c r="K15" s="1"/>
      <c r="L15" s="1"/>
      <c r="M15" s="1"/>
      <c r="N15" s="1"/>
      <c r="O15" s="1"/>
      <c r="P15" s="1"/>
      <c r="Q15" s="22"/>
    </row>
    <row r="16" spans="1:17" x14ac:dyDescent="0.25">
      <c r="A16" s="14"/>
      <c r="B16" s="14"/>
      <c r="C16" s="14"/>
      <c r="D16" s="14"/>
      <c r="E16" s="14"/>
      <c r="F16" s="14"/>
      <c r="G16" s="14"/>
      <c r="H16" s="14"/>
      <c r="I16" s="23">
        <v>42373</v>
      </c>
      <c r="J16" s="14"/>
      <c r="K16" s="14" t="s">
        <v>105</v>
      </c>
      <c r="L16" s="14"/>
      <c r="M16" s="14" t="s">
        <v>115</v>
      </c>
      <c r="N16" s="14"/>
      <c r="O16" s="14" t="s">
        <v>115</v>
      </c>
      <c r="P16" s="14"/>
      <c r="Q16" s="2">
        <v>3</v>
      </c>
    </row>
    <row r="17" spans="1:17" x14ac:dyDescent="0.25">
      <c r="A17" s="14"/>
      <c r="B17" s="14"/>
      <c r="C17" s="14"/>
      <c r="D17" s="14"/>
      <c r="E17" s="14"/>
      <c r="F17" s="14"/>
      <c r="G17" s="14"/>
      <c r="H17" s="14"/>
      <c r="I17" s="23">
        <v>42373</v>
      </c>
      <c r="J17" s="14"/>
      <c r="K17" s="14" t="s">
        <v>106</v>
      </c>
      <c r="L17" s="14"/>
      <c r="M17" s="14" t="s">
        <v>115</v>
      </c>
      <c r="N17" s="14"/>
      <c r="O17" s="14" t="s">
        <v>115</v>
      </c>
      <c r="P17" s="14"/>
      <c r="Q17" s="2">
        <v>11.65</v>
      </c>
    </row>
    <row r="18" spans="1:17" x14ac:dyDescent="0.25">
      <c r="A18" s="14"/>
      <c r="B18" s="14"/>
      <c r="C18" s="14"/>
      <c r="D18" s="14"/>
      <c r="E18" s="14"/>
      <c r="F18" s="14"/>
      <c r="G18" s="14"/>
      <c r="H18" s="14"/>
      <c r="I18" s="23">
        <v>42387</v>
      </c>
      <c r="J18" s="14"/>
      <c r="K18" s="14" t="s">
        <v>107</v>
      </c>
      <c r="L18" s="14"/>
      <c r="M18" s="14" t="s">
        <v>115</v>
      </c>
      <c r="N18" s="14"/>
      <c r="O18" s="14" t="s">
        <v>115</v>
      </c>
      <c r="P18" s="14"/>
      <c r="Q18" s="2">
        <v>40.85</v>
      </c>
    </row>
    <row r="19" spans="1:17" x14ac:dyDescent="0.25">
      <c r="A19" s="14"/>
      <c r="B19" s="14"/>
      <c r="C19" s="14"/>
      <c r="D19" s="14"/>
      <c r="E19" s="14"/>
      <c r="F19" s="14"/>
      <c r="G19" s="14"/>
      <c r="H19" s="14"/>
      <c r="I19" s="23">
        <v>42387</v>
      </c>
      <c r="J19" s="14"/>
      <c r="K19" s="14" t="s">
        <v>107</v>
      </c>
      <c r="L19" s="14"/>
      <c r="M19" s="14" t="s">
        <v>115</v>
      </c>
      <c r="N19" s="14"/>
      <c r="O19" s="14" t="s">
        <v>115</v>
      </c>
      <c r="P19" s="14"/>
      <c r="Q19" s="2">
        <v>40.35</v>
      </c>
    </row>
    <row r="20" spans="1:17" x14ac:dyDescent="0.25">
      <c r="A20" s="14"/>
      <c r="B20" s="14"/>
      <c r="C20" s="14"/>
      <c r="D20" s="14"/>
      <c r="E20" s="14"/>
      <c r="F20" s="14"/>
      <c r="G20" s="14"/>
      <c r="H20" s="14"/>
      <c r="I20" s="23">
        <v>42387</v>
      </c>
      <c r="J20" s="14"/>
      <c r="K20" s="14" t="s">
        <v>108</v>
      </c>
      <c r="L20" s="14"/>
      <c r="M20" s="14" t="s">
        <v>115</v>
      </c>
      <c r="N20" s="14"/>
      <c r="O20" s="14" t="s">
        <v>115</v>
      </c>
      <c r="P20" s="14"/>
      <c r="Q20" s="2">
        <v>53.7</v>
      </c>
    </row>
    <row r="21" spans="1:17" x14ac:dyDescent="0.25">
      <c r="A21" s="14"/>
      <c r="B21" s="14"/>
      <c r="C21" s="14"/>
      <c r="D21" s="14"/>
      <c r="E21" s="14"/>
      <c r="F21" s="14"/>
      <c r="G21" s="14"/>
      <c r="H21" s="14"/>
      <c r="I21" s="23">
        <v>42387</v>
      </c>
      <c r="J21" s="14"/>
      <c r="K21" s="14" t="s">
        <v>109</v>
      </c>
      <c r="L21" s="14"/>
      <c r="M21" s="14" t="s">
        <v>115</v>
      </c>
      <c r="N21" s="14"/>
      <c r="O21" s="14" t="s">
        <v>115</v>
      </c>
      <c r="P21" s="14"/>
      <c r="Q21" s="2">
        <v>101.78</v>
      </c>
    </row>
    <row r="22" spans="1:17" x14ac:dyDescent="0.25">
      <c r="A22" s="14"/>
      <c r="B22" s="14"/>
      <c r="C22" s="14"/>
      <c r="D22" s="14"/>
      <c r="E22" s="14"/>
      <c r="F22" s="14"/>
      <c r="G22" s="14"/>
      <c r="H22" s="14"/>
      <c r="I22" s="23">
        <v>42394</v>
      </c>
      <c r="J22" s="14"/>
      <c r="K22" s="14" t="s">
        <v>110</v>
      </c>
      <c r="L22" s="14"/>
      <c r="M22" s="14" t="s">
        <v>115</v>
      </c>
      <c r="N22" s="14"/>
      <c r="O22" s="14" t="s">
        <v>115</v>
      </c>
      <c r="P22" s="14"/>
      <c r="Q22" s="2">
        <v>122.44</v>
      </c>
    </row>
    <row r="23" spans="1:17" x14ac:dyDescent="0.25">
      <c r="A23" s="14"/>
      <c r="B23" s="14"/>
      <c r="C23" s="14"/>
      <c r="D23" s="14"/>
      <c r="E23" s="14"/>
      <c r="F23" s="14"/>
      <c r="G23" s="14"/>
      <c r="H23" s="14"/>
      <c r="I23" s="23">
        <v>42394</v>
      </c>
      <c r="J23" s="14"/>
      <c r="K23" s="14" t="s">
        <v>111</v>
      </c>
      <c r="L23" s="14"/>
      <c r="M23" s="14" t="s">
        <v>115</v>
      </c>
      <c r="N23" s="14"/>
      <c r="O23" s="14" t="s">
        <v>115</v>
      </c>
      <c r="P23" s="14"/>
      <c r="Q23" s="2">
        <v>10.95</v>
      </c>
    </row>
    <row r="24" spans="1:17" x14ac:dyDescent="0.25">
      <c r="A24" s="14"/>
      <c r="B24" s="14"/>
      <c r="C24" s="14"/>
      <c r="D24" s="14"/>
      <c r="E24" s="14"/>
      <c r="F24" s="14"/>
      <c r="G24" s="14"/>
      <c r="H24" s="14"/>
      <c r="I24" s="23">
        <v>42394</v>
      </c>
      <c r="J24" s="14"/>
      <c r="K24" s="14" t="s">
        <v>112</v>
      </c>
      <c r="L24" s="14"/>
      <c r="M24" s="14" t="s">
        <v>115</v>
      </c>
      <c r="N24" s="14"/>
      <c r="O24" s="14" t="s">
        <v>115</v>
      </c>
      <c r="P24" s="14"/>
      <c r="Q24" s="2">
        <v>24.19</v>
      </c>
    </row>
    <row r="25" spans="1:17" x14ac:dyDescent="0.25">
      <c r="A25" s="14"/>
      <c r="B25" s="14"/>
      <c r="C25" s="14"/>
      <c r="D25" s="14"/>
      <c r="E25" s="14"/>
      <c r="F25" s="14"/>
      <c r="G25" s="14"/>
      <c r="H25" s="14"/>
      <c r="I25" s="23">
        <v>42394</v>
      </c>
      <c r="J25" s="14"/>
      <c r="K25" s="14" t="s">
        <v>113</v>
      </c>
      <c r="L25" s="14"/>
      <c r="M25" s="14" t="s">
        <v>115</v>
      </c>
      <c r="N25" s="14"/>
      <c r="O25" s="14" t="s">
        <v>115</v>
      </c>
      <c r="P25" s="14"/>
      <c r="Q25" s="2">
        <v>24.2</v>
      </c>
    </row>
    <row r="26" spans="1:17" ht="15.75" thickBot="1" x14ac:dyDescent="0.3">
      <c r="A26" s="14"/>
      <c r="B26" s="14"/>
      <c r="C26" s="14"/>
      <c r="D26" s="14"/>
      <c r="E26" s="14"/>
      <c r="F26" s="14"/>
      <c r="G26" s="14"/>
      <c r="H26" s="14"/>
      <c r="I26" s="23">
        <v>42400</v>
      </c>
      <c r="J26" s="14"/>
      <c r="K26" s="14" t="s">
        <v>114</v>
      </c>
      <c r="L26" s="14"/>
      <c r="M26" s="14" t="s">
        <v>115</v>
      </c>
      <c r="N26" s="14"/>
      <c r="O26" s="14" t="s">
        <v>115</v>
      </c>
      <c r="P26" s="14"/>
      <c r="Q26" s="4">
        <v>8.5</v>
      </c>
    </row>
    <row r="27" spans="1:17" ht="15.75" thickBot="1" x14ac:dyDescent="0.3">
      <c r="A27" s="14"/>
      <c r="B27" s="14"/>
      <c r="C27" s="14"/>
      <c r="D27" s="14"/>
      <c r="E27" s="14" t="s">
        <v>98</v>
      </c>
      <c r="F27" s="14"/>
      <c r="G27" s="14"/>
      <c r="H27" s="14"/>
      <c r="I27" s="23"/>
      <c r="J27" s="14"/>
      <c r="K27" s="14"/>
      <c r="L27" s="14"/>
      <c r="M27" s="14"/>
      <c r="N27" s="14"/>
      <c r="O27" s="14"/>
      <c r="P27" s="14"/>
      <c r="Q27" s="5">
        <f>ROUND(SUM(Q15:Q26),5)</f>
        <v>441.61</v>
      </c>
    </row>
    <row r="28" spans="1:17" ht="30" customHeight="1" x14ac:dyDescent="0.25">
      <c r="A28" s="14"/>
      <c r="B28" s="14"/>
      <c r="C28" s="14"/>
      <c r="D28" s="14" t="s">
        <v>99</v>
      </c>
      <c r="E28" s="14"/>
      <c r="F28" s="14"/>
      <c r="G28" s="14"/>
      <c r="H28" s="14"/>
      <c r="I28" s="23"/>
      <c r="J28" s="14"/>
      <c r="K28" s="14"/>
      <c r="L28" s="14"/>
      <c r="M28" s="14"/>
      <c r="N28" s="14"/>
      <c r="O28" s="14"/>
      <c r="P28" s="14"/>
      <c r="Q28" s="2">
        <f>Q27</f>
        <v>441.61</v>
      </c>
    </row>
    <row r="29" spans="1:17" ht="30" customHeight="1" x14ac:dyDescent="0.25">
      <c r="A29" s="1"/>
      <c r="B29" s="1"/>
      <c r="C29" s="1"/>
      <c r="D29" s="1" t="s">
        <v>100</v>
      </c>
      <c r="E29" s="1"/>
      <c r="F29" s="1"/>
      <c r="G29" s="1"/>
      <c r="H29" s="1"/>
      <c r="I29" s="21"/>
      <c r="J29" s="1"/>
      <c r="K29" s="1"/>
      <c r="L29" s="1"/>
      <c r="M29" s="1"/>
      <c r="N29" s="1"/>
      <c r="O29" s="1"/>
      <c r="P29" s="1"/>
      <c r="Q29" s="22"/>
    </row>
    <row r="30" spans="1:17" ht="15.75" thickBot="1" x14ac:dyDescent="0.3">
      <c r="G30" s="14"/>
      <c r="H30" s="14"/>
      <c r="I30" s="23">
        <v>42381</v>
      </c>
      <c r="J30" s="14"/>
      <c r="K30" s="14" t="s">
        <v>115</v>
      </c>
      <c r="L30" s="14"/>
      <c r="M30" s="14" t="s">
        <v>64</v>
      </c>
      <c r="N30" s="14"/>
      <c r="O30" s="14" t="s">
        <v>115</v>
      </c>
      <c r="P30" s="14"/>
      <c r="Q30" s="4">
        <v>-285.45999999999998</v>
      </c>
    </row>
    <row r="31" spans="1:17" ht="15.75" thickBot="1" x14ac:dyDescent="0.3">
      <c r="A31" s="14"/>
      <c r="B31" s="14"/>
      <c r="C31" s="14"/>
      <c r="D31" s="14" t="s">
        <v>101</v>
      </c>
      <c r="E31" s="14"/>
      <c r="F31" s="14"/>
      <c r="G31" s="14"/>
      <c r="H31" s="14"/>
      <c r="I31" s="23"/>
      <c r="J31" s="14"/>
      <c r="K31" s="14"/>
      <c r="L31" s="14"/>
      <c r="M31" s="14"/>
      <c r="N31" s="14"/>
      <c r="O31" s="14"/>
      <c r="P31" s="14"/>
      <c r="Q31" s="6">
        <f>ROUND(SUM(Q29:Q30),5)</f>
        <v>-285.45999999999998</v>
      </c>
    </row>
    <row r="32" spans="1:17" ht="30" customHeight="1" thickBot="1" x14ac:dyDescent="0.3">
      <c r="A32" s="14"/>
      <c r="B32" s="14"/>
      <c r="C32" s="14" t="s">
        <v>102</v>
      </c>
      <c r="D32" s="14"/>
      <c r="E32" s="14"/>
      <c r="F32" s="14"/>
      <c r="G32" s="14"/>
      <c r="H32" s="14"/>
      <c r="I32" s="23"/>
      <c r="J32" s="14"/>
      <c r="K32" s="14"/>
      <c r="L32" s="14"/>
      <c r="M32" s="14"/>
      <c r="N32" s="14"/>
      <c r="O32" s="14"/>
      <c r="P32" s="14"/>
      <c r="Q32" s="6">
        <f>ROUND(Q28+Q31,5)</f>
        <v>156.15</v>
      </c>
    </row>
    <row r="33" spans="1:17" ht="30" customHeight="1" thickBot="1" x14ac:dyDescent="0.3">
      <c r="A33" s="14"/>
      <c r="B33" s="14" t="s">
        <v>103</v>
      </c>
      <c r="C33" s="14"/>
      <c r="D33" s="14"/>
      <c r="E33" s="14"/>
      <c r="F33" s="14"/>
      <c r="G33" s="14"/>
      <c r="H33" s="14"/>
      <c r="I33" s="23"/>
      <c r="J33" s="14"/>
      <c r="K33" s="14"/>
      <c r="L33" s="14"/>
      <c r="M33" s="14"/>
      <c r="N33" s="14"/>
      <c r="O33" s="14"/>
      <c r="P33" s="14"/>
      <c r="Q33" s="6">
        <f>Q32</f>
        <v>156.15</v>
      </c>
    </row>
    <row r="34" spans="1:17" s="8" customFormat="1" ht="30" customHeight="1" thickBot="1" x14ac:dyDescent="0.25">
      <c r="A34" s="1" t="s">
        <v>44</v>
      </c>
      <c r="B34" s="1"/>
      <c r="C34" s="1"/>
      <c r="D34" s="1"/>
      <c r="E34" s="1"/>
      <c r="F34" s="1"/>
      <c r="G34" s="1"/>
      <c r="H34" s="1"/>
      <c r="I34" s="21"/>
      <c r="J34" s="1"/>
      <c r="K34" s="1"/>
      <c r="L34" s="1"/>
      <c r="M34" s="1"/>
      <c r="N34" s="1"/>
      <c r="O34" s="1"/>
      <c r="P34" s="1"/>
      <c r="Q34" s="7">
        <f>ROUND(Q11+Q33,5)</f>
        <v>175.15</v>
      </c>
    </row>
    <row r="35" spans="1:17" ht="15.75" thickTop="1" x14ac:dyDescent="0.25"/>
  </sheetData>
  <pageMargins left="0.7" right="0.7" top="0.75" bottom="0.75" header="0.1" footer="0.3"/>
  <pageSetup orientation="portrait" horizontalDpi="4294967292" verticalDpi="0" r:id="rId1"/>
  <headerFooter>
    <oddHeader>&amp;L&amp;"Arial,Bold"&amp;8 3:49 PM
&amp;"Arial,Bold"&amp;8 02/13/16
&amp;"Arial,Bold"&amp;8 Accrual Basis&amp;C&amp;"Arial,Bold"&amp;12 Center for Spiritual Living - Greater Dayton
&amp;"Arial,Bold"&amp;14 Profit &amp;&amp; Loss Detail
&amp;"Arial,Bold"&amp;10 January 2016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33"/>
  <sheetViews>
    <sheetView workbookViewId="0">
      <pane xSplit="2" ySplit="1" topLeftCell="C5" activePane="bottomRight" state="frozenSplit"/>
      <selection pane="topRight" activeCell="C1" sqref="C1"/>
      <selection pane="bottomLeft" activeCell="A2" sqref="A2"/>
      <selection pane="bottomRight" activeCell="R19" sqref="R19"/>
    </sheetView>
  </sheetViews>
  <sheetFormatPr defaultRowHeight="15" x14ac:dyDescent="0.25"/>
  <cols>
    <col min="1" max="1" width="3" style="12" customWidth="1"/>
    <col min="2" max="2" width="31.5703125" style="12" customWidth="1"/>
    <col min="3" max="3" width="11.28515625" style="13" bestFit="1" customWidth="1"/>
    <col min="4" max="4" width="2.28515625" style="13" customWidth="1"/>
    <col min="5" max="5" width="7" style="13" bestFit="1" customWidth="1"/>
    <col min="6" max="6" width="2.28515625" style="13" customWidth="1"/>
    <col min="7" max="7" width="7" style="13" bestFit="1" customWidth="1"/>
    <col min="8" max="8" width="2.28515625" style="13" customWidth="1"/>
    <col min="9" max="9" width="5.85546875" style="13" bestFit="1" customWidth="1"/>
    <col min="10" max="10" width="2.28515625" style="13" customWidth="1"/>
    <col min="11" max="11" width="7" style="13" bestFit="1" customWidth="1"/>
    <col min="12" max="12" width="2.28515625" style="13" customWidth="1"/>
    <col min="13" max="13" width="7" style="13" bestFit="1" customWidth="1"/>
  </cols>
  <sheetData>
    <row r="1" spans="1:13" s="11" customFormat="1" ht="15.75" thickBot="1" x14ac:dyDescent="0.3">
      <c r="A1" s="9"/>
      <c r="B1" s="9"/>
      <c r="C1" s="10" t="s">
        <v>47</v>
      </c>
      <c r="D1" s="15"/>
      <c r="E1" s="10" t="s">
        <v>48</v>
      </c>
      <c r="F1" s="15"/>
      <c r="G1" s="10" t="s">
        <v>49</v>
      </c>
      <c r="H1" s="15"/>
      <c r="I1" s="10" t="s">
        <v>50</v>
      </c>
      <c r="J1" s="15"/>
      <c r="K1" s="10" t="s">
        <v>51</v>
      </c>
      <c r="L1" s="15"/>
      <c r="M1" s="10" t="s">
        <v>52</v>
      </c>
    </row>
    <row r="2" spans="1:13" ht="15.75" thickTop="1" x14ac:dyDescent="0.25">
      <c r="A2" s="1"/>
      <c r="B2" s="1" t="s">
        <v>53</v>
      </c>
      <c r="C2" s="2">
        <v>0</v>
      </c>
      <c r="D2" s="14"/>
      <c r="E2" s="2">
        <v>0</v>
      </c>
      <c r="F2" s="14"/>
      <c r="G2" s="2">
        <v>0</v>
      </c>
      <c r="H2" s="14"/>
      <c r="I2" s="2">
        <v>0</v>
      </c>
      <c r="J2" s="14"/>
      <c r="K2" s="2">
        <v>-0.24</v>
      </c>
      <c r="L2" s="14"/>
      <c r="M2" s="2">
        <f t="shared" ref="M2:M19" si="0">ROUND(SUM(C2:K2),5)</f>
        <v>-0.24</v>
      </c>
    </row>
    <row r="3" spans="1:13" x14ac:dyDescent="0.25">
      <c r="A3" s="1"/>
      <c r="B3" s="1" t="s">
        <v>54</v>
      </c>
      <c r="C3" s="2">
        <v>173.75</v>
      </c>
      <c r="D3" s="14"/>
      <c r="E3" s="2">
        <v>0</v>
      </c>
      <c r="F3" s="14"/>
      <c r="G3" s="2">
        <v>0</v>
      </c>
      <c r="H3" s="14"/>
      <c r="I3" s="2">
        <v>0</v>
      </c>
      <c r="J3" s="14"/>
      <c r="K3" s="2">
        <v>0</v>
      </c>
      <c r="L3" s="14"/>
      <c r="M3" s="2">
        <f t="shared" si="0"/>
        <v>173.75</v>
      </c>
    </row>
    <row r="4" spans="1:13" x14ac:dyDescent="0.25">
      <c r="A4" s="1"/>
      <c r="B4" s="1" t="s">
        <v>55</v>
      </c>
      <c r="C4" s="2">
        <v>91.42</v>
      </c>
      <c r="D4" s="14"/>
      <c r="E4" s="2">
        <v>0</v>
      </c>
      <c r="F4" s="14"/>
      <c r="G4" s="2">
        <v>0</v>
      </c>
      <c r="H4" s="14"/>
      <c r="I4" s="2">
        <v>0</v>
      </c>
      <c r="J4" s="14"/>
      <c r="K4" s="2">
        <v>0</v>
      </c>
      <c r="L4" s="14"/>
      <c r="M4" s="2">
        <f t="shared" si="0"/>
        <v>91.42</v>
      </c>
    </row>
    <row r="5" spans="1:13" x14ac:dyDescent="0.25">
      <c r="A5" s="1"/>
      <c r="B5" s="1" t="s">
        <v>56</v>
      </c>
      <c r="C5" s="2">
        <v>293.3</v>
      </c>
      <c r="D5" s="14"/>
      <c r="E5" s="2">
        <v>1147.2</v>
      </c>
      <c r="F5" s="14"/>
      <c r="G5" s="17">
        <v>843.7</v>
      </c>
      <c r="H5" s="18"/>
      <c r="I5" s="17">
        <v>629.9</v>
      </c>
      <c r="J5" s="18"/>
      <c r="K5" s="17">
        <v>1632.24</v>
      </c>
      <c r="L5" s="14"/>
      <c r="M5" s="2">
        <f t="shared" si="0"/>
        <v>4546.34</v>
      </c>
    </row>
    <row r="6" spans="1:13" x14ac:dyDescent="0.25">
      <c r="A6" s="1"/>
      <c r="B6" s="1" t="s">
        <v>57</v>
      </c>
      <c r="C6" s="2">
        <v>0</v>
      </c>
      <c r="D6" s="14"/>
      <c r="E6" s="2">
        <v>0</v>
      </c>
      <c r="F6" s="14"/>
      <c r="G6" s="2">
        <v>0</v>
      </c>
      <c r="H6" s="14"/>
      <c r="I6" s="2">
        <v>0</v>
      </c>
      <c r="J6" s="14"/>
      <c r="K6" s="2">
        <v>0</v>
      </c>
      <c r="L6" s="14"/>
      <c r="M6" s="2">
        <f t="shared" si="0"/>
        <v>0</v>
      </c>
    </row>
    <row r="7" spans="1:13" x14ac:dyDescent="0.25">
      <c r="A7" s="1"/>
      <c r="B7" s="1" t="s">
        <v>58</v>
      </c>
      <c r="C7" s="2">
        <v>102.14</v>
      </c>
      <c r="D7" s="14"/>
      <c r="E7" s="2">
        <v>0</v>
      </c>
      <c r="F7" s="14"/>
      <c r="G7" s="2">
        <v>0</v>
      </c>
      <c r="H7" s="14"/>
      <c r="I7" s="2">
        <v>0</v>
      </c>
      <c r="J7" s="14"/>
      <c r="K7" s="2">
        <v>0</v>
      </c>
      <c r="L7" s="14"/>
      <c r="M7" s="2">
        <f t="shared" si="0"/>
        <v>102.14</v>
      </c>
    </row>
    <row r="8" spans="1:13" x14ac:dyDescent="0.25">
      <c r="A8" s="1"/>
      <c r="B8" s="1" t="s">
        <v>59</v>
      </c>
      <c r="C8" s="2">
        <v>502.49</v>
      </c>
      <c r="D8" s="14"/>
      <c r="E8" s="2">
        <v>0</v>
      </c>
      <c r="F8" s="14"/>
      <c r="G8" s="2">
        <v>0</v>
      </c>
      <c r="H8" s="14"/>
      <c r="I8" s="2">
        <v>0</v>
      </c>
      <c r="J8" s="14"/>
      <c r="K8" s="2">
        <v>0</v>
      </c>
      <c r="L8" s="14"/>
      <c r="M8" s="2">
        <f t="shared" si="0"/>
        <v>502.49</v>
      </c>
    </row>
    <row r="9" spans="1:13" x14ac:dyDescent="0.25">
      <c r="A9" s="1"/>
      <c r="B9" s="1" t="s">
        <v>60</v>
      </c>
      <c r="C9" s="2">
        <v>0</v>
      </c>
      <c r="D9" s="14"/>
      <c r="E9" s="2">
        <v>0</v>
      </c>
      <c r="F9" s="14"/>
      <c r="G9" s="2">
        <v>0</v>
      </c>
      <c r="H9" s="14"/>
      <c r="I9" s="2">
        <v>0</v>
      </c>
      <c r="J9" s="14"/>
      <c r="K9" s="17">
        <v>450</v>
      </c>
      <c r="L9" s="14"/>
      <c r="M9" s="2">
        <f t="shared" si="0"/>
        <v>450</v>
      </c>
    </row>
    <row r="10" spans="1:13" x14ac:dyDescent="0.25">
      <c r="A10" s="1"/>
      <c r="B10" s="1" t="s">
        <v>61</v>
      </c>
      <c r="C10" s="2">
        <v>89.9</v>
      </c>
      <c r="D10" s="14"/>
      <c r="E10" s="2">
        <v>0</v>
      </c>
      <c r="F10" s="14"/>
      <c r="G10" s="2">
        <v>100</v>
      </c>
      <c r="H10" s="14"/>
      <c r="I10" s="2">
        <v>0</v>
      </c>
      <c r="J10" s="14"/>
      <c r="K10" s="2">
        <v>0</v>
      </c>
      <c r="L10" s="14"/>
      <c r="M10" s="2">
        <f t="shared" si="0"/>
        <v>189.9</v>
      </c>
    </row>
    <row r="11" spans="1:13" x14ac:dyDescent="0.25">
      <c r="A11" s="1"/>
      <c r="B11" s="1" t="s">
        <v>62</v>
      </c>
      <c r="C11" s="2">
        <v>0</v>
      </c>
      <c r="D11" s="14"/>
      <c r="E11" s="2">
        <v>5.48</v>
      </c>
      <c r="F11" s="14"/>
      <c r="G11" s="2">
        <v>77.400000000000006</v>
      </c>
      <c r="H11" s="14"/>
      <c r="I11" s="2">
        <v>0</v>
      </c>
      <c r="J11" s="14"/>
      <c r="K11" s="2">
        <v>0</v>
      </c>
      <c r="L11" s="14"/>
      <c r="M11" s="2">
        <f t="shared" si="0"/>
        <v>82.88</v>
      </c>
    </row>
    <row r="12" spans="1:13" x14ac:dyDescent="0.25">
      <c r="A12" s="1"/>
      <c r="B12" s="1" t="s">
        <v>63</v>
      </c>
      <c r="C12" s="2">
        <v>0</v>
      </c>
      <c r="D12" s="14"/>
      <c r="E12" s="2">
        <v>0</v>
      </c>
      <c r="F12" s="14"/>
      <c r="G12" s="2">
        <v>0</v>
      </c>
      <c r="H12" s="14"/>
      <c r="I12" s="2">
        <v>0</v>
      </c>
      <c r="J12" s="14"/>
      <c r="K12" s="2">
        <v>350</v>
      </c>
      <c r="L12" s="14"/>
      <c r="M12" s="2">
        <f t="shared" si="0"/>
        <v>350</v>
      </c>
    </row>
    <row r="13" spans="1:13" x14ac:dyDescent="0.25">
      <c r="A13" s="1"/>
      <c r="B13" s="1" t="s">
        <v>64</v>
      </c>
      <c r="C13" s="2">
        <v>285.45999999999998</v>
      </c>
      <c r="D13" s="14"/>
      <c r="E13" s="2">
        <v>0</v>
      </c>
      <c r="F13" s="14"/>
      <c r="G13" s="2">
        <v>0</v>
      </c>
      <c r="H13" s="14"/>
      <c r="I13" s="2">
        <v>0</v>
      </c>
      <c r="J13" s="14"/>
      <c r="K13" s="2">
        <v>0</v>
      </c>
      <c r="L13" s="14"/>
      <c r="M13" s="2">
        <f t="shared" si="0"/>
        <v>285.45999999999998</v>
      </c>
    </row>
    <row r="14" spans="1:13" x14ac:dyDescent="0.25">
      <c r="A14" s="1"/>
      <c r="B14" s="1" t="s">
        <v>65</v>
      </c>
      <c r="C14" s="2">
        <v>195</v>
      </c>
      <c r="D14" s="14"/>
      <c r="E14" s="2">
        <v>0</v>
      </c>
      <c r="F14" s="14"/>
      <c r="G14" s="2">
        <v>0</v>
      </c>
      <c r="H14" s="14"/>
      <c r="I14" s="2">
        <v>0</v>
      </c>
      <c r="J14" s="14"/>
      <c r="K14" s="2">
        <v>0</v>
      </c>
      <c r="L14" s="14"/>
      <c r="M14" s="2">
        <f t="shared" si="0"/>
        <v>195</v>
      </c>
    </row>
    <row r="15" spans="1:13" x14ac:dyDescent="0.25">
      <c r="A15" s="1"/>
      <c r="B15" s="1" t="s">
        <v>66</v>
      </c>
      <c r="C15" s="2">
        <v>208.99</v>
      </c>
      <c r="D15" s="14"/>
      <c r="E15" s="2">
        <v>0</v>
      </c>
      <c r="F15" s="14"/>
      <c r="G15" s="2">
        <v>0</v>
      </c>
      <c r="H15" s="14"/>
      <c r="I15" s="2">
        <v>0</v>
      </c>
      <c r="J15" s="14"/>
      <c r="K15" s="2">
        <v>0</v>
      </c>
      <c r="L15" s="14"/>
      <c r="M15" s="2">
        <f t="shared" si="0"/>
        <v>208.99</v>
      </c>
    </row>
    <row r="16" spans="1:13" x14ac:dyDescent="0.25">
      <c r="A16" s="1"/>
      <c r="B16" s="1" t="s">
        <v>67</v>
      </c>
      <c r="C16" s="2">
        <v>0</v>
      </c>
      <c r="D16" s="14"/>
      <c r="E16" s="2">
        <v>14.25</v>
      </c>
      <c r="F16" s="14"/>
      <c r="G16" s="2">
        <v>14.25</v>
      </c>
      <c r="H16" s="14"/>
      <c r="I16" s="2">
        <v>0</v>
      </c>
      <c r="J16" s="14"/>
      <c r="K16" s="2">
        <v>28.5</v>
      </c>
      <c r="L16" s="14"/>
      <c r="M16" s="2">
        <f t="shared" si="0"/>
        <v>57</v>
      </c>
    </row>
    <row r="17" spans="1:13" x14ac:dyDescent="0.25">
      <c r="A17" s="1"/>
      <c r="B17" s="1" t="s">
        <v>68</v>
      </c>
      <c r="C17" s="2">
        <v>370.92</v>
      </c>
      <c r="D17" s="14"/>
      <c r="E17" s="2">
        <v>0</v>
      </c>
      <c r="F17" s="14"/>
      <c r="G17" s="2">
        <v>0</v>
      </c>
      <c r="H17" s="14"/>
      <c r="I17" s="2">
        <v>0</v>
      </c>
      <c r="J17" s="14"/>
      <c r="K17" s="2">
        <v>-84.6</v>
      </c>
      <c r="L17" s="14"/>
      <c r="M17" s="2">
        <f t="shared" si="0"/>
        <v>286.32</v>
      </c>
    </row>
    <row r="18" spans="1:13" ht="15.75" thickBot="1" x14ac:dyDescent="0.3">
      <c r="A18" s="1"/>
      <c r="B18" s="1" t="s">
        <v>69</v>
      </c>
      <c r="C18" s="4">
        <v>176.96</v>
      </c>
      <c r="D18" s="14"/>
      <c r="E18" s="4">
        <v>252.04</v>
      </c>
      <c r="F18" s="14"/>
      <c r="G18" s="4">
        <v>0</v>
      </c>
      <c r="H18" s="14"/>
      <c r="I18" s="4">
        <v>0</v>
      </c>
      <c r="J18" s="14"/>
      <c r="K18" s="4">
        <v>380.89</v>
      </c>
      <c r="L18" s="14"/>
      <c r="M18" s="4">
        <f t="shared" si="0"/>
        <v>809.89</v>
      </c>
    </row>
    <row r="19" spans="1:13" s="8" customFormat="1" ht="15.95" customHeight="1" thickBot="1" x14ac:dyDescent="0.25">
      <c r="A19" s="1" t="s">
        <v>52</v>
      </c>
      <c r="B19" s="1"/>
      <c r="C19" s="7">
        <f>ROUND(SUM(C2:C18),5)</f>
        <v>2490.33</v>
      </c>
      <c r="D19" s="1"/>
      <c r="E19" s="7">
        <f>ROUND(SUM(E2:E18),5)</f>
        <v>1418.97</v>
      </c>
      <c r="F19" s="1"/>
      <c r="G19" s="7">
        <f>ROUND(SUM(G2:G18),5)</f>
        <v>1035.3499999999999</v>
      </c>
      <c r="H19" s="1"/>
      <c r="I19" s="7">
        <f>ROUND(SUM(I2:I18),5)</f>
        <v>629.9</v>
      </c>
      <c r="J19" s="1"/>
      <c r="K19" s="7">
        <f>ROUND(SUM(K2:K18),5)</f>
        <v>2756.79</v>
      </c>
      <c r="L19" s="1"/>
      <c r="M19" s="7">
        <f t="shared" si="0"/>
        <v>8331.34</v>
      </c>
    </row>
    <row r="20" spans="1:13" ht="15.75" thickTop="1" x14ac:dyDescent="0.25"/>
    <row r="23" spans="1:13" x14ac:dyDescent="0.25">
      <c r="B23" s="16" t="s">
        <v>72</v>
      </c>
    </row>
    <row r="24" spans="1:13" x14ac:dyDescent="0.25">
      <c r="B24" s="12" t="s">
        <v>70</v>
      </c>
    </row>
    <row r="25" spans="1:13" x14ac:dyDescent="0.25">
      <c r="B25" s="12" t="s">
        <v>71</v>
      </c>
    </row>
    <row r="27" spans="1:13" x14ac:dyDescent="0.25">
      <c r="B27" s="12" t="s">
        <v>73</v>
      </c>
    </row>
    <row r="28" spans="1:13" x14ac:dyDescent="0.25">
      <c r="B28" s="16" t="s">
        <v>77</v>
      </c>
    </row>
    <row r="29" spans="1:13" x14ac:dyDescent="0.25">
      <c r="B29" s="12" t="s">
        <v>78</v>
      </c>
      <c r="C29" s="19">
        <v>7916.16</v>
      </c>
    </row>
    <row r="30" spans="1:13" x14ac:dyDescent="0.25">
      <c r="B30" s="12" t="s">
        <v>74</v>
      </c>
      <c r="C30" s="19">
        <v>-3555.84</v>
      </c>
    </row>
    <row r="31" spans="1:13" x14ac:dyDescent="0.25">
      <c r="B31" s="12" t="s">
        <v>75</v>
      </c>
      <c r="C31" s="19">
        <f>SUM(C29:C30)</f>
        <v>4360.32</v>
      </c>
    </row>
    <row r="32" spans="1:13" x14ac:dyDescent="0.25">
      <c r="B32" s="12" t="s">
        <v>76</v>
      </c>
      <c r="C32" s="19">
        <v>-4444.57</v>
      </c>
    </row>
    <row r="33" spans="2:3" x14ac:dyDescent="0.25">
      <c r="B33" s="12" t="s">
        <v>79</v>
      </c>
      <c r="C33" s="19">
        <v>8804.89</v>
      </c>
    </row>
  </sheetData>
  <pageMargins left="0.7" right="0.7" top="0.75" bottom="0.75" header="0.1" footer="0.3"/>
  <pageSetup orientation="portrait" horizontalDpi="4294967292" verticalDpi="0" r:id="rId1"/>
  <headerFooter>
    <oddHeader>&amp;L&amp;"Arial,Bold"&amp;8 3:33 PM
&amp;"Arial,Bold"&amp;8 02/13/16
&amp;"Arial,Bold"&amp;8 &amp;C&amp;"Arial,Bold"&amp;12 Center for Spiritual Living - Greater Dayton
&amp;"Arial,Bold"&amp;14 A/P Aging Summary
&amp;"Arial,Bold"&amp;10 As of January 31,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22" sqref="H22"/>
    </sheetView>
  </sheetViews>
  <sheetFormatPr defaultRowHeight="15" x14ac:dyDescent="0.25"/>
  <cols>
    <col min="1" max="1" width="14.140625" customWidth="1"/>
    <col min="4" max="4" width="20.28515625" customWidth="1"/>
  </cols>
  <sheetData>
    <row r="1" spans="1:10" ht="18" x14ac:dyDescent="0.25">
      <c r="A1" s="38" t="s">
        <v>524</v>
      </c>
      <c r="B1" s="37"/>
      <c r="C1" s="37"/>
      <c r="D1" s="37"/>
      <c r="E1" s="37"/>
      <c r="F1" s="37"/>
      <c r="G1" s="37"/>
      <c r="H1" s="37"/>
    </row>
    <row r="2" spans="1:10" ht="18" x14ac:dyDescent="0.25">
      <c r="A2" s="38" t="s">
        <v>525</v>
      </c>
      <c r="B2" s="37"/>
      <c r="C2" s="37"/>
      <c r="D2" s="37"/>
      <c r="E2" s="37"/>
      <c r="F2" s="37"/>
      <c r="G2" s="37"/>
      <c r="H2" s="37"/>
    </row>
    <row r="3" spans="1:10" x14ac:dyDescent="0.25">
      <c r="A3" s="39" t="s">
        <v>526</v>
      </c>
      <c r="B3" s="37"/>
      <c r="C3" s="37"/>
      <c r="D3" s="37"/>
      <c r="E3" s="37"/>
      <c r="F3" s="37"/>
      <c r="G3" s="37"/>
      <c r="H3" s="37"/>
    </row>
    <row r="5" spans="1:10" ht="24.75" x14ac:dyDescent="0.25">
      <c r="A5" s="29"/>
      <c r="B5" s="30" t="s">
        <v>80</v>
      </c>
      <c r="C5" s="30" t="s">
        <v>527</v>
      </c>
      <c r="D5" s="30" t="s">
        <v>81</v>
      </c>
      <c r="E5" s="30" t="s">
        <v>528</v>
      </c>
      <c r="F5" s="30" t="s">
        <v>529</v>
      </c>
      <c r="G5" s="30" t="s">
        <v>84</v>
      </c>
      <c r="H5" s="30" t="s">
        <v>530</v>
      </c>
    </row>
    <row r="6" spans="1:10" x14ac:dyDescent="0.25">
      <c r="A6" s="35" t="s">
        <v>531</v>
      </c>
      <c r="B6" s="29"/>
      <c r="C6" s="29"/>
      <c r="D6" s="29"/>
      <c r="E6" s="29"/>
      <c r="F6" s="29"/>
      <c r="G6" s="29"/>
      <c r="H6" s="29"/>
    </row>
    <row r="7" spans="1:10" ht="23.25" x14ac:dyDescent="0.25">
      <c r="A7" s="29"/>
      <c r="B7" s="31" t="s">
        <v>532</v>
      </c>
      <c r="C7" s="31" t="s">
        <v>220</v>
      </c>
      <c r="D7" s="31" t="s">
        <v>281</v>
      </c>
      <c r="E7" s="31" t="s">
        <v>532</v>
      </c>
      <c r="F7" s="32">
        <v>73</v>
      </c>
      <c r="G7" s="33">
        <v>496.4</v>
      </c>
      <c r="H7" s="33">
        <v>496.4</v>
      </c>
    </row>
    <row r="8" spans="1:10" ht="23.25" x14ac:dyDescent="0.25">
      <c r="A8" s="29"/>
      <c r="B8" s="31" t="s">
        <v>533</v>
      </c>
      <c r="C8" s="31" t="s">
        <v>220</v>
      </c>
      <c r="D8" s="31" t="s">
        <v>282</v>
      </c>
      <c r="E8" s="31" t="s">
        <v>533</v>
      </c>
      <c r="F8" s="32">
        <v>66</v>
      </c>
      <c r="G8" s="33">
        <v>200.8</v>
      </c>
      <c r="H8" s="33">
        <v>200.8</v>
      </c>
    </row>
    <row r="9" spans="1:10" ht="23.25" x14ac:dyDescent="0.25">
      <c r="A9" s="29"/>
      <c r="B9" s="31" t="s">
        <v>534</v>
      </c>
      <c r="C9" s="31" t="s">
        <v>220</v>
      </c>
      <c r="D9" s="31" t="s">
        <v>283</v>
      </c>
      <c r="E9" s="31" t="s">
        <v>534</v>
      </c>
      <c r="F9" s="32">
        <v>59</v>
      </c>
      <c r="G9" s="33">
        <v>231</v>
      </c>
      <c r="H9" s="33">
        <v>231</v>
      </c>
    </row>
    <row r="10" spans="1:10" ht="23.25" x14ac:dyDescent="0.25">
      <c r="A10" s="29"/>
      <c r="B10" s="31" t="s">
        <v>535</v>
      </c>
      <c r="C10" s="31" t="s">
        <v>220</v>
      </c>
      <c r="D10" s="31" t="s">
        <v>284</v>
      </c>
      <c r="E10" s="31" t="s">
        <v>535</v>
      </c>
      <c r="F10" s="32">
        <v>52</v>
      </c>
      <c r="G10" s="33">
        <v>219</v>
      </c>
      <c r="H10" s="33">
        <v>219</v>
      </c>
    </row>
    <row r="11" spans="1:10" ht="23.25" x14ac:dyDescent="0.25">
      <c r="A11" s="29"/>
      <c r="B11" s="31" t="s">
        <v>536</v>
      </c>
      <c r="C11" s="31" t="s">
        <v>220</v>
      </c>
      <c r="D11" s="31" t="s">
        <v>285</v>
      </c>
      <c r="E11" s="31" t="s">
        <v>536</v>
      </c>
      <c r="F11" s="32">
        <v>45</v>
      </c>
      <c r="G11" s="33">
        <v>293.3</v>
      </c>
      <c r="H11" s="33">
        <v>293.3</v>
      </c>
      <c r="J11" t="s">
        <v>543</v>
      </c>
    </row>
    <row r="12" spans="1:10" x14ac:dyDescent="0.25">
      <c r="A12" s="29"/>
      <c r="B12" s="31" t="s">
        <v>537</v>
      </c>
      <c r="C12" s="31" t="s">
        <v>220</v>
      </c>
      <c r="D12" s="31"/>
      <c r="E12" s="31" t="s">
        <v>538</v>
      </c>
      <c r="F12" s="32">
        <v>23</v>
      </c>
      <c r="G12" s="33">
        <v>231.2</v>
      </c>
      <c r="H12" s="33">
        <v>231.2</v>
      </c>
    </row>
    <row r="13" spans="1:10" x14ac:dyDescent="0.25">
      <c r="A13" s="29"/>
      <c r="B13" s="31" t="s">
        <v>539</v>
      </c>
      <c r="C13" s="31" t="s">
        <v>220</v>
      </c>
      <c r="D13" s="31"/>
      <c r="E13" s="31" t="s">
        <v>540</v>
      </c>
      <c r="F13" s="32">
        <v>16</v>
      </c>
      <c r="G13" s="33">
        <v>172</v>
      </c>
      <c r="H13" s="33">
        <v>172</v>
      </c>
    </row>
    <row r="14" spans="1:10" x14ac:dyDescent="0.25">
      <c r="A14" s="35" t="s">
        <v>541</v>
      </c>
      <c r="B14" s="29"/>
      <c r="C14" s="29"/>
      <c r="D14" s="29"/>
      <c r="E14" s="29"/>
      <c r="F14" s="29"/>
      <c r="G14" s="34">
        <v>1843.7</v>
      </c>
      <c r="H14" s="34">
        <v>1843.7</v>
      </c>
    </row>
    <row r="15" spans="1:10" x14ac:dyDescent="0.25">
      <c r="A15" s="35" t="s">
        <v>52</v>
      </c>
      <c r="B15" s="29"/>
      <c r="C15" s="29"/>
      <c r="D15" s="29"/>
      <c r="E15" s="29"/>
      <c r="F15" s="29"/>
      <c r="G15" s="34">
        <v>1843.7</v>
      </c>
      <c r="H15" s="34">
        <v>1843.7</v>
      </c>
    </row>
    <row r="18" spans="1:8" x14ac:dyDescent="0.25">
      <c r="A18" s="36" t="s">
        <v>542</v>
      </c>
      <c r="B18" s="37"/>
      <c r="C18" s="37"/>
      <c r="D18" s="37"/>
      <c r="E18" s="37"/>
      <c r="F18" s="37"/>
      <c r="G18" s="37"/>
      <c r="H18" s="37"/>
    </row>
  </sheetData>
  <mergeCells count="7">
    <mergeCell ref="A6"/>
    <mergeCell ref="A14"/>
    <mergeCell ref="A15"/>
    <mergeCell ref="A18:H18"/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48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0.85546875" style="12" customWidth="1"/>
    <col min="6" max="6" width="8.42578125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100</v>
      </c>
    </row>
    <row r="6" spans="1:6" x14ac:dyDescent="0.25">
      <c r="A6" s="1"/>
      <c r="B6" s="1"/>
      <c r="C6" s="1"/>
      <c r="D6" s="1" t="s">
        <v>5</v>
      </c>
      <c r="E6" s="1"/>
      <c r="F6" s="2">
        <v>-2781.13</v>
      </c>
    </row>
    <row r="7" spans="1:6" x14ac:dyDescent="0.25">
      <c r="A7" s="1"/>
      <c r="B7" s="1"/>
      <c r="C7" s="1"/>
      <c r="D7" s="1" t="s">
        <v>6</v>
      </c>
      <c r="E7" s="1"/>
      <c r="F7" s="2">
        <v>824.65</v>
      </c>
    </row>
    <row r="8" spans="1:6" ht="15.75" thickBot="1" x14ac:dyDescent="0.3">
      <c r="A8" s="1"/>
      <c r="B8" s="1"/>
      <c r="C8" s="1"/>
      <c r="D8" s="1" t="s">
        <v>7</v>
      </c>
      <c r="E8" s="1"/>
      <c r="F8" s="3">
        <v>3286.2</v>
      </c>
    </row>
    <row r="9" spans="1:6" x14ac:dyDescent="0.25">
      <c r="A9" s="1"/>
      <c r="B9" s="1"/>
      <c r="C9" s="1" t="s">
        <v>8</v>
      </c>
      <c r="D9" s="1"/>
      <c r="E9" s="1"/>
      <c r="F9" s="2">
        <f>ROUND(SUM(F4:F8),5)</f>
        <v>1429.72</v>
      </c>
    </row>
    <row r="10" spans="1:6" ht="30" customHeight="1" x14ac:dyDescent="0.25">
      <c r="A10" s="1"/>
      <c r="B10" s="1"/>
      <c r="C10" s="1" t="s">
        <v>9</v>
      </c>
      <c r="D10" s="1"/>
      <c r="E10" s="1"/>
      <c r="F10" s="2"/>
    </row>
    <row r="11" spans="1:6" x14ac:dyDescent="0.25">
      <c r="A11" s="1"/>
      <c r="B11" s="1"/>
      <c r="C11" s="1"/>
      <c r="D11" s="1" t="s">
        <v>10</v>
      </c>
      <c r="E11" s="1"/>
      <c r="F11" s="2">
        <v>-1.44</v>
      </c>
    </row>
    <row r="12" spans="1:6" x14ac:dyDescent="0.25">
      <c r="A12" s="1"/>
      <c r="B12" s="1"/>
      <c r="C12" s="1"/>
      <c r="D12" s="1" t="s">
        <v>11</v>
      </c>
      <c r="E12" s="1"/>
      <c r="F12" s="2">
        <v>10929.4</v>
      </c>
    </row>
    <row r="13" spans="1:6" x14ac:dyDescent="0.25">
      <c r="A13" s="1"/>
      <c r="B13" s="1"/>
      <c r="C13" s="1"/>
      <c r="D13" s="1" t="s">
        <v>12</v>
      </c>
      <c r="E13" s="1"/>
      <c r="F13" s="2">
        <v>475</v>
      </c>
    </row>
    <row r="14" spans="1:6" ht="15.75" thickBot="1" x14ac:dyDescent="0.3">
      <c r="A14" s="1"/>
      <c r="B14" s="1"/>
      <c r="C14" s="1"/>
      <c r="D14" s="1" t="s">
        <v>13</v>
      </c>
      <c r="E14" s="1"/>
      <c r="F14" s="4">
        <v>6761.82</v>
      </c>
    </row>
    <row r="15" spans="1:6" ht="15.75" thickBot="1" x14ac:dyDescent="0.3">
      <c r="A15" s="1"/>
      <c r="B15" s="1"/>
      <c r="C15" s="1" t="s">
        <v>14</v>
      </c>
      <c r="D15" s="1"/>
      <c r="E15" s="1"/>
      <c r="F15" s="5">
        <f>ROUND(SUM(F10:F14),5)</f>
        <v>18164.78</v>
      </c>
    </row>
    <row r="16" spans="1:6" ht="30" customHeight="1" x14ac:dyDescent="0.25">
      <c r="A16" s="1"/>
      <c r="B16" s="1" t="s">
        <v>15</v>
      </c>
      <c r="C16" s="1"/>
      <c r="D16" s="1"/>
      <c r="E16" s="1"/>
      <c r="F16" s="2">
        <f>ROUND(F3+F9+F15,5)</f>
        <v>19594.5</v>
      </c>
    </row>
    <row r="17" spans="1:6" ht="30" customHeight="1" x14ac:dyDescent="0.25">
      <c r="A17" s="1"/>
      <c r="B17" s="1" t="s">
        <v>16</v>
      </c>
      <c r="C17" s="1"/>
      <c r="D17" s="1"/>
      <c r="E17" s="1"/>
      <c r="F17" s="2"/>
    </row>
    <row r="18" spans="1:6" ht="15.75" thickBot="1" x14ac:dyDescent="0.3">
      <c r="A18" s="1"/>
      <c r="B18" s="1"/>
      <c r="C18" s="1" t="s">
        <v>17</v>
      </c>
      <c r="D18" s="1"/>
      <c r="E18" s="1"/>
      <c r="F18" s="4">
        <v>28600</v>
      </c>
    </row>
    <row r="19" spans="1:6" ht="15.75" thickBot="1" x14ac:dyDescent="0.3">
      <c r="A19" s="1"/>
      <c r="B19" s="1" t="s">
        <v>18</v>
      </c>
      <c r="C19" s="1"/>
      <c r="D19" s="1"/>
      <c r="E19" s="1"/>
      <c r="F19" s="6">
        <f>ROUND(SUM(F17:F18),5)</f>
        <v>28600</v>
      </c>
    </row>
    <row r="20" spans="1:6" s="8" customFormat="1" ht="30" customHeight="1" thickBot="1" x14ac:dyDescent="0.25">
      <c r="A20" s="1" t="s">
        <v>19</v>
      </c>
      <c r="B20" s="1"/>
      <c r="C20" s="1"/>
      <c r="D20" s="1"/>
      <c r="E20" s="1"/>
      <c r="F20" s="7">
        <f>ROUND(F2+F16+F19,5)</f>
        <v>48194.5</v>
      </c>
    </row>
    <row r="21" spans="1:6" ht="31.5" customHeight="1" thickTop="1" x14ac:dyDescent="0.25">
      <c r="A21" s="1" t="s">
        <v>20</v>
      </c>
      <c r="B21" s="1"/>
      <c r="C21" s="1"/>
      <c r="D21" s="1"/>
      <c r="E21" s="1"/>
      <c r="F21" s="2"/>
    </row>
    <row r="22" spans="1:6" x14ac:dyDescent="0.25">
      <c r="A22" s="1"/>
      <c r="B22" s="1" t="s">
        <v>21</v>
      </c>
      <c r="C22" s="1"/>
      <c r="D22" s="1"/>
      <c r="E22" s="1"/>
      <c r="F22" s="2"/>
    </row>
    <row r="23" spans="1:6" x14ac:dyDescent="0.25">
      <c r="A23" s="1"/>
      <c r="B23" s="1"/>
      <c r="C23" s="1" t="s">
        <v>22</v>
      </c>
      <c r="D23" s="1"/>
      <c r="E23" s="1"/>
      <c r="F23" s="2"/>
    </row>
    <row r="24" spans="1:6" x14ac:dyDescent="0.25">
      <c r="A24" s="1"/>
      <c r="B24" s="1"/>
      <c r="C24" s="1"/>
      <c r="D24" s="1" t="s">
        <v>23</v>
      </c>
      <c r="E24" s="1"/>
      <c r="F24" s="2"/>
    </row>
    <row r="25" spans="1:6" ht="15.75" thickBot="1" x14ac:dyDescent="0.3">
      <c r="A25" s="1"/>
      <c r="B25" s="1"/>
      <c r="C25" s="1"/>
      <c r="D25" s="1"/>
      <c r="E25" s="1" t="s">
        <v>24</v>
      </c>
      <c r="F25" s="3">
        <v>8331.34</v>
      </c>
    </row>
    <row r="26" spans="1:6" x14ac:dyDescent="0.25">
      <c r="A26" s="1"/>
      <c r="B26" s="1"/>
      <c r="C26" s="1"/>
      <c r="D26" s="1" t="s">
        <v>25</v>
      </c>
      <c r="E26" s="1"/>
      <c r="F26" s="2">
        <f>ROUND(SUM(F24:F25),5)</f>
        <v>8331.34</v>
      </c>
    </row>
    <row r="27" spans="1:6" ht="30" customHeight="1" x14ac:dyDescent="0.25">
      <c r="A27" s="1"/>
      <c r="B27" s="1"/>
      <c r="C27" s="1"/>
      <c r="D27" s="1" t="s">
        <v>26</v>
      </c>
      <c r="E27" s="1"/>
      <c r="F27" s="2"/>
    </row>
    <row r="28" spans="1:6" ht="15.75" thickBot="1" x14ac:dyDescent="0.3">
      <c r="A28" s="1"/>
      <c r="B28" s="1"/>
      <c r="C28" s="1"/>
      <c r="D28" s="1"/>
      <c r="E28" s="1" t="s">
        <v>27</v>
      </c>
      <c r="F28" s="3">
        <v>2869.92</v>
      </c>
    </row>
    <row r="29" spans="1:6" x14ac:dyDescent="0.25">
      <c r="A29" s="1"/>
      <c r="B29" s="1"/>
      <c r="C29" s="1"/>
      <c r="D29" s="1" t="s">
        <v>28</v>
      </c>
      <c r="E29" s="1"/>
      <c r="F29" s="2">
        <f>ROUND(SUM(F27:F28),5)</f>
        <v>2869.92</v>
      </c>
    </row>
    <row r="30" spans="1:6" ht="30" customHeight="1" x14ac:dyDescent="0.25">
      <c r="A30" s="1"/>
      <c r="B30" s="1"/>
      <c r="C30" s="1"/>
      <c r="D30" s="1" t="s">
        <v>29</v>
      </c>
      <c r="E30" s="1"/>
      <c r="F30" s="2"/>
    </row>
    <row r="31" spans="1:6" x14ac:dyDescent="0.25">
      <c r="A31" s="1"/>
      <c r="B31" s="1"/>
      <c r="C31" s="1"/>
      <c r="D31" s="1"/>
      <c r="E31" s="1" t="s">
        <v>30</v>
      </c>
      <c r="F31" s="2">
        <v>1168.8399999999999</v>
      </c>
    </row>
    <row r="32" spans="1:6" x14ac:dyDescent="0.25">
      <c r="A32" s="1"/>
      <c r="B32" s="1"/>
      <c r="C32" s="1"/>
      <c r="D32" s="1"/>
      <c r="E32" s="1" t="s">
        <v>31</v>
      </c>
      <c r="F32" s="2">
        <v>560</v>
      </c>
    </row>
    <row r="33" spans="1:6" x14ac:dyDescent="0.25">
      <c r="A33" s="1"/>
      <c r="B33" s="1"/>
      <c r="C33" s="1"/>
      <c r="D33" s="1"/>
      <c r="E33" s="1" t="s">
        <v>32</v>
      </c>
      <c r="F33" s="2">
        <v>90</v>
      </c>
    </row>
    <row r="34" spans="1:6" x14ac:dyDescent="0.25">
      <c r="A34" s="1"/>
      <c r="B34" s="1"/>
      <c r="C34" s="1"/>
      <c r="D34" s="1"/>
      <c r="E34" s="1" t="s">
        <v>33</v>
      </c>
      <c r="F34" s="2">
        <v>29.98</v>
      </c>
    </row>
    <row r="35" spans="1:6" ht="15.75" thickBot="1" x14ac:dyDescent="0.3">
      <c r="A35" s="1"/>
      <c r="B35" s="1"/>
      <c r="C35" s="1"/>
      <c r="D35" s="1"/>
      <c r="E35" s="1" t="s">
        <v>34</v>
      </c>
      <c r="F35" s="4">
        <v>17801.919999999998</v>
      </c>
    </row>
    <row r="36" spans="1:6" ht="15.75" thickBot="1" x14ac:dyDescent="0.3">
      <c r="A36" s="1"/>
      <c r="B36" s="1"/>
      <c r="C36" s="1"/>
      <c r="D36" s="1" t="s">
        <v>35</v>
      </c>
      <c r="E36" s="1"/>
      <c r="F36" s="5">
        <f>ROUND(SUM(F30:F35),5)</f>
        <v>19650.740000000002</v>
      </c>
    </row>
    <row r="37" spans="1:6" ht="30" customHeight="1" x14ac:dyDescent="0.25">
      <c r="A37" s="1"/>
      <c r="B37" s="1"/>
      <c r="C37" s="1" t="s">
        <v>36</v>
      </c>
      <c r="D37" s="1"/>
      <c r="E37" s="1"/>
      <c r="F37" s="2">
        <f>ROUND(F23+F26+F29+F36,5)</f>
        <v>30852</v>
      </c>
    </row>
    <row r="38" spans="1:6" ht="30" customHeight="1" x14ac:dyDescent="0.25">
      <c r="A38" s="1"/>
      <c r="B38" s="1"/>
      <c r="C38" s="1" t="s">
        <v>37</v>
      </c>
      <c r="D38" s="1"/>
      <c r="E38" s="1"/>
      <c r="F38" s="2"/>
    </row>
    <row r="39" spans="1:6" ht="15.75" thickBot="1" x14ac:dyDescent="0.3">
      <c r="A39" s="1"/>
      <c r="B39" s="1"/>
      <c r="C39" s="1"/>
      <c r="D39" s="1" t="s">
        <v>38</v>
      </c>
      <c r="E39" s="1"/>
      <c r="F39" s="4">
        <v>15130.12</v>
      </c>
    </row>
    <row r="40" spans="1:6" ht="15.75" thickBot="1" x14ac:dyDescent="0.3">
      <c r="A40" s="1"/>
      <c r="B40" s="1"/>
      <c r="C40" s="1" t="s">
        <v>39</v>
      </c>
      <c r="D40" s="1"/>
      <c r="E40" s="1"/>
      <c r="F40" s="5">
        <f>ROUND(SUM(F38:F39),5)</f>
        <v>15130.12</v>
      </c>
    </row>
    <row r="41" spans="1:6" ht="30" customHeight="1" x14ac:dyDescent="0.25">
      <c r="A41" s="1"/>
      <c r="B41" s="1" t="s">
        <v>40</v>
      </c>
      <c r="C41" s="1"/>
      <c r="D41" s="1"/>
      <c r="E41" s="1"/>
      <c r="F41" s="2">
        <f>ROUND(F22+F37+F40,5)</f>
        <v>45982.12</v>
      </c>
    </row>
    <row r="42" spans="1:6" ht="30" customHeight="1" x14ac:dyDescent="0.25">
      <c r="A42" s="1"/>
      <c r="B42" s="1" t="s">
        <v>41</v>
      </c>
      <c r="C42" s="1"/>
      <c r="D42" s="1"/>
      <c r="E42" s="1"/>
      <c r="F42" s="2"/>
    </row>
    <row r="43" spans="1:6" x14ac:dyDescent="0.25">
      <c r="A43" s="1"/>
      <c r="B43" s="1"/>
      <c r="C43" s="1" t="s">
        <v>42</v>
      </c>
      <c r="D43" s="1"/>
      <c r="E43" s="1"/>
      <c r="F43" s="2">
        <v>60211.82</v>
      </c>
    </row>
    <row r="44" spans="1:6" x14ac:dyDescent="0.25">
      <c r="A44" s="1"/>
      <c r="B44" s="1"/>
      <c r="C44" s="1" t="s">
        <v>43</v>
      </c>
      <c r="D44" s="1"/>
      <c r="E44" s="1"/>
      <c r="F44" s="2">
        <v>-62902.25</v>
      </c>
    </row>
    <row r="45" spans="1:6" ht="15.75" thickBot="1" x14ac:dyDescent="0.3">
      <c r="A45" s="1"/>
      <c r="B45" s="1"/>
      <c r="C45" s="1" t="s">
        <v>44</v>
      </c>
      <c r="D45" s="1"/>
      <c r="E45" s="1"/>
      <c r="F45" s="4">
        <v>4902.8100000000004</v>
      </c>
    </row>
    <row r="46" spans="1:6" ht="15.75" thickBot="1" x14ac:dyDescent="0.3">
      <c r="A46" s="1"/>
      <c r="B46" s="1" t="s">
        <v>45</v>
      </c>
      <c r="C46" s="1"/>
      <c r="D46" s="1"/>
      <c r="E46" s="1"/>
      <c r="F46" s="6">
        <f>ROUND(SUM(F42:F45),5)</f>
        <v>2212.38</v>
      </c>
    </row>
    <row r="47" spans="1:6" s="8" customFormat="1" ht="30" customHeight="1" thickBot="1" x14ac:dyDescent="0.25">
      <c r="A47" s="1" t="s">
        <v>46</v>
      </c>
      <c r="B47" s="1"/>
      <c r="C47" s="1"/>
      <c r="D47" s="1"/>
      <c r="E47" s="1"/>
      <c r="F47" s="7">
        <f>ROUND(F21+F41+F46,5)</f>
        <v>48194.5</v>
      </c>
    </row>
    <row r="48" spans="1:6" ht="15.75" thickTop="1" x14ac:dyDescent="0.25"/>
  </sheetData>
  <pageMargins left="0.7" right="0.7" top="0.75" bottom="0.75" header="0.1" footer="0.3"/>
  <pageSetup orientation="portrait" horizontalDpi="4294967292" verticalDpi="0" r:id="rId1"/>
  <headerFooter>
    <oddHeader>&amp;L&amp;"Arial,Bold"&amp;8 3:30 PM
&amp;"Arial,Bold"&amp;8 02/13/16
&amp;"Arial,Bold"&amp;8 Accrual Basis&amp;C&amp;"Arial,Bold"&amp;12 Center for Spiritual Living - Greater Dayton
&amp;"Arial,Bold"&amp;14 Balance Sheet
&amp;"Arial,Bold"&amp;10 As of January 31,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Expanded P&amp;L 6Mo</vt:lpstr>
      <vt:lpstr>Tithing</vt:lpstr>
      <vt:lpstr>Collapsed 13 Mo</vt:lpstr>
      <vt:lpstr>Collapsed 6 Mo</vt:lpstr>
      <vt:lpstr>Detailed P&amp;L</vt:lpstr>
      <vt:lpstr>Bookstore</vt:lpstr>
      <vt:lpstr>Aging AP</vt:lpstr>
      <vt:lpstr>Unpaid Tithing</vt:lpstr>
      <vt:lpstr>Balance Sheet</vt:lpstr>
      <vt:lpstr>'Aging AP'!Print_Titles</vt:lpstr>
      <vt:lpstr>'Balance Sheet'!Print_Titles</vt:lpstr>
      <vt:lpstr>Bookstore!Print_Titles</vt:lpstr>
      <vt:lpstr>'Collapsed 13 Mo'!Print_Titles</vt:lpstr>
      <vt:lpstr>'Collapsed 6 Mo'!Print_Titles</vt:lpstr>
      <vt:lpstr>'Detailed P&amp;L'!Print_Titles</vt:lpstr>
      <vt:lpstr>'Expanded P&amp;L 6Mo'!Print_Titles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McCarthy-Magill</dc:creator>
  <cp:lastModifiedBy>Staff1</cp:lastModifiedBy>
  <dcterms:created xsi:type="dcterms:W3CDTF">2016-02-13T20:30:06Z</dcterms:created>
  <dcterms:modified xsi:type="dcterms:W3CDTF">2016-03-16T17:39:13Z</dcterms:modified>
</cp:coreProperties>
</file>